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0" activeTab="1"/>
  </bookViews>
  <sheets>
    <sheet name="Kosten" sheetId="1" r:id="rId1"/>
    <sheet name="Winst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<sst xmlns="http://schemas.openxmlformats.org/spreadsheetml/2006/main" count="49" uniqueCount="41">
  <si>
    <t>CHEMOTECH B.V.</t>
  </si>
  <si>
    <t xml:space="preserve">Omschrijving: </t>
  </si>
  <si>
    <t>Product:</t>
  </si>
  <si>
    <t xml:space="preserve"> CT-216X3</t>
  </si>
  <si>
    <t>chemisch onkruidbestrijdingsmiddel</t>
  </si>
  <si>
    <t>Productieopzet</t>
  </si>
  <si>
    <t>Blad 1</t>
  </si>
  <si>
    <r>
      <t>q</t>
    </r>
    <r>
      <rPr>
        <sz val="10"/>
        <rFont val="Arial"/>
        <family val="0"/>
      </rPr>
      <t xml:space="preserve"> (x1000)</t>
    </r>
  </si>
  <si>
    <t>personeelsomvang</t>
  </si>
  <si>
    <r>
      <t>A</t>
    </r>
    <r>
      <rPr>
        <sz val="10"/>
        <rFont val="Arial"/>
        <family val="0"/>
      </rPr>
      <t xml:space="preserve"> (aantal mensen)</t>
    </r>
  </si>
  <si>
    <t>kosten</t>
  </si>
  <si>
    <r>
      <t>TK</t>
    </r>
    <r>
      <rPr>
        <sz val="10"/>
        <rFont val="Arial"/>
        <family val="2"/>
      </rPr>
      <t>(x1000)</t>
    </r>
  </si>
  <si>
    <t>kosten p.p.</t>
  </si>
  <si>
    <t>vaste kosten</t>
  </si>
  <si>
    <t>Opbrengst</t>
  </si>
  <si>
    <t>Blad 2</t>
  </si>
  <si>
    <t>Personele inzet en kosten</t>
  </si>
  <si>
    <t>kosten per personeelslid</t>
  </si>
  <si>
    <t>de kosten p.p. zijn de geschatte maandelijkse</t>
  </si>
  <si>
    <t>voor de productielijn</t>
  </si>
  <si>
    <t>de vaste kosten zijn de maandelijkse kosten</t>
  </si>
  <si>
    <t>Model:</t>
  </si>
  <si>
    <r>
      <t xml:space="preserve">TK </t>
    </r>
    <r>
      <rPr>
        <b/>
        <sz val="10"/>
        <rFont val="Arial"/>
        <family val="2"/>
      </rPr>
      <t>=</t>
    </r>
  </si>
  <si>
    <r>
      <t xml:space="preserve">* </t>
    </r>
    <r>
      <rPr>
        <b/>
        <i/>
        <sz val="10"/>
        <rFont val="Arial"/>
        <family val="2"/>
      </rPr>
      <t>q</t>
    </r>
    <r>
      <rPr>
        <b/>
        <sz val="10"/>
        <rFont val="Arial"/>
        <family val="2"/>
      </rPr>
      <t xml:space="preserve"> +</t>
    </r>
  </si>
  <si>
    <r>
      <t xml:space="preserve">* </t>
    </r>
    <r>
      <rPr>
        <b/>
        <i/>
        <sz val="10"/>
        <rFont val="Arial"/>
        <family val="2"/>
      </rPr>
      <t>q</t>
    </r>
    <r>
      <rPr>
        <b/>
        <sz val="10"/>
        <rFont val="Arial"/>
        <family val="2"/>
      </rPr>
      <t>^3 +</t>
    </r>
  </si>
  <si>
    <t>model</t>
  </si>
  <si>
    <r>
      <t xml:space="preserve">* </t>
    </r>
    <r>
      <rPr>
        <b/>
        <i/>
        <sz val="10"/>
        <rFont val="Arial"/>
        <family val="2"/>
      </rPr>
      <t>q</t>
    </r>
    <r>
      <rPr>
        <b/>
        <sz val="10"/>
        <rFont val="Arial"/>
        <family val="2"/>
      </rPr>
      <t>^2 +</t>
    </r>
  </si>
  <si>
    <t>verkoopprijs</t>
  </si>
  <si>
    <t>CT-217X0</t>
  </si>
  <si>
    <t>CHIF - chemisch onkruidbestrijdingsmiddel (nieuw)</t>
  </si>
  <si>
    <t>aannames:</t>
  </si>
  <si>
    <t>q =</t>
  </si>
  <si>
    <t xml:space="preserve"> -</t>
  </si>
  <si>
    <r>
      <t xml:space="preserve"> * </t>
    </r>
    <r>
      <rPr>
        <b/>
        <i/>
        <sz val="10"/>
        <rFont val="Arial"/>
        <family val="2"/>
      </rPr>
      <t>p</t>
    </r>
  </si>
  <si>
    <t>beide zijn aanpasbaar, net als drie getallen in het model</t>
  </si>
  <si>
    <t>opbrengst</t>
  </si>
  <si>
    <r>
      <t>TO</t>
    </r>
    <r>
      <rPr>
        <sz val="10"/>
        <rFont val="Arial"/>
        <family val="2"/>
      </rPr>
      <t xml:space="preserve"> (1000E)</t>
    </r>
  </si>
  <si>
    <t>aantal kg</t>
  </si>
  <si>
    <r>
      <t xml:space="preserve">p </t>
    </r>
    <r>
      <rPr>
        <sz val="10"/>
        <rFont val="Arial"/>
        <family val="2"/>
      </rPr>
      <t>(E/kg)</t>
    </r>
  </si>
  <si>
    <t>winst</t>
  </si>
  <si>
    <r>
      <t>TW</t>
    </r>
    <r>
      <rPr>
        <sz val="10"/>
        <rFont val="Arial"/>
        <family val="2"/>
      </rPr>
      <t xml:space="preserve"> (1000E)</t>
    </r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</si>
</sst>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0.0"/>
    <numFmt numFmtId="181" formatCode="0.000"/>
  </numFmts>
  <fonts count="4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i/>
      <sz val="10"/>
      <name val="Arial"/>
      <family val="2"/>
    </font>
    <font>
      <b/>
      <sz val="10"/>
      <name val="Symbo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0" fontId="0" fillId="35" borderId="10" xfId="0" applyFill="1" applyBorder="1" applyAlignment="1">
      <alignment/>
    </xf>
    <xf numFmtId="0" fontId="2" fillId="36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0" fillId="37" borderId="12" xfId="0" applyFill="1" applyBorder="1" applyAlignment="1">
      <alignment/>
    </xf>
    <xf numFmtId="0" fontId="1" fillId="37" borderId="13" xfId="0" applyFont="1" applyFill="1" applyBorder="1" applyAlignment="1">
      <alignment/>
    </xf>
    <xf numFmtId="0" fontId="1" fillId="37" borderId="13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4" fillId="36" borderId="14" xfId="0" applyFont="1" applyFill="1" applyBorder="1" applyAlignment="1">
      <alignment horizontal="right"/>
    </xf>
    <xf numFmtId="0" fontId="2" fillId="38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/>
    </xf>
    <xf numFmtId="0" fontId="2" fillId="39" borderId="0" xfId="0" applyFont="1" applyFill="1" applyAlignment="1">
      <alignment/>
    </xf>
    <xf numFmtId="0" fontId="4" fillId="39" borderId="14" xfId="0" applyFont="1" applyFill="1" applyBorder="1" applyAlignment="1">
      <alignment horizontal="right"/>
    </xf>
    <xf numFmtId="0" fontId="0" fillId="38" borderId="10" xfId="0" applyFill="1" applyBorder="1" applyAlignment="1">
      <alignment horizontal="center"/>
    </xf>
    <xf numFmtId="0" fontId="2" fillId="39" borderId="15" xfId="0" applyFont="1" applyFill="1" applyBorder="1" applyAlignment="1">
      <alignment horizontal="center"/>
    </xf>
    <xf numFmtId="0" fontId="5" fillId="39" borderId="15" xfId="0" applyFont="1" applyFill="1" applyBorder="1" applyAlignment="1">
      <alignment horizontal="center"/>
    </xf>
    <xf numFmtId="0" fontId="2" fillId="39" borderId="16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181" fontId="0" fillId="0" borderId="10" xfId="0" applyNumberFormat="1" applyBorder="1" applyAlignment="1">
      <alignment horizontal="center"/>
    </xf>
    <xf numFmtId="181" fontId="0" fillId="0" borderId="11" xfId="0" applyNumberFormat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35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2225"/>
          <c:w val="0.91825"/>
          <c:h val="0.90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Kosten!$B$8:$B$20</c:f>
              <c:numCache/>
            </c:numRef>
          </c:xVal>
          <c:yVal>
            <c:numRef>
              <c:f>Kosten!$C$8:$C$20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Kosten!$B$8:$B$20</c:f>
              <c:numCache/>
            </c:numRef>
          </c:xVal>
          <c:yVal>
            <c:numRef>
              <c:f>Kosten!$D$8:$D$20</c:f>
              <c:numCache/>
            </c:numRef>
          </c:yVal>
          <c:smooth val="0"/>
        </c:ser>
        <c:axId val="41269248"/>
        <c:axId val="35878913"/>
      </c:scatterChart>
      <c:valAx>
        <c:axId val="41269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(x1000)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78913"/>
        <c:crosses val="autoZero"/>
        <c:crossBetween val="midCat"/>
        <c:dispUnits/>
      </c:valAx>
      <c:valAx>
        <c:axId val="35878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TK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(x1000)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69248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.029"/>
          <c:w val="0.90425"/>
          <c:h val="0.88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Winst!$A$8:$A$20</c:f>
              <c:numCache/>
            </c:numRef>
          </c:xVal>
          <c:yVal>
            <c:numRef>
              <c:f>Winst!$B$8:$B$20</c:f>
              <c:numCache/>
            </c:numRef>
          </c:yVal>
          <c:smooth val="0"/>
        </c:ser>
        <c:axId val="54474762"/>
        <c:axId val="20510811"/>
      </c:scatterChart>
      <c:valAx>
        <c:axId val="54474762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10811"/>
        <c:crosses val="autoZero"/>
        <c:crossBetween val="midCat"/>
        <c:dispUnits/>
        <c:majorUnit val="5"/>
        <c:minorUnit val="1"/>
      </c:valAx>
      <c:valAx>
        <c:axId val="20510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74762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29"/>
          <c:w val="0.91775"/>
          <c:h val="0.87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Winst!$A$8:$A$20</c:f>
              <c:numCache/>
            </c:numRef>
          </c:xVal>
          <c:yVal>
            <c:numRef>
              <c:f>Winst!$L$8:$L$20</c:f>
              <c:numCache/>
            </c:numRef>
          </c:yVal>
          <c:smooth val="0"/>
        </c:ser>
        <c:axId val="50379572"/>
        <c:axId val="50762965"/>
      </c:scatterChart>
      <c:valAx>
        <c:axId val="50379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(x1000)</a:t>
                </a:r>
              </a:p>
            </c:rich>
          </c:tx>
          <c:layout>
            <c:manualLayout>
              <c:xMode val="factor"/>
              <c:yMode val="factor"/>
              <c:x val="0.007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62965"/>
        <c:crosses val="autoZero"/>
        <c:crossBetween val="midCat"/>
        <c:dispUnits/>
      </c:valAx>
      <c:valAx>
        <c:axId val="50762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TW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(x1000E)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79572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0</xdr:rowOff>
    </xdr:from>
    <xdr:to>
      <xdr:col>13</xdr:col>
      <xdr:colOff>0</xdr:colOff>
      <xdr:row>28</xdr:row>
      <xdr:rowOff>114300</xdr:rowOff>
    </xdr:to>
    <xdr:graphicFrame>
      <xdr:nvGraphicFramePr>
        <xdr:cNvPr id="1" name="Grafiek 3"/>
        <xdr:cNvGraphicFramePr/>
      </xdr:nvGraphicFramePr>
      <xdr:xfrm>
        <a:off x="3324225" y="914400"/>
        <a:ext cx="41433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9525</xdr:rowOff>
    </xdr:from>
    <xdr:to>
      <xdr:col>9</xdr:col>
      <xdr:colOff>581025</xdr:colOff>
      <xdr:row>23</xdr:row>
      <xdr:rowOff>66675</xdr:rowOff>
    </xdr:to>
    <xdr:graphicFrame>
      <xdr:nvGraphicFramePr>
        <xdr:cNvPr id="1" name="Grafiek 2"/>
        <xdr:cNvGraphicFramePr/>
      </xdr:nvGraphicFramePr>
      <xdr:xfrm>
        <a:off x="1771650" y="923925"/>
        <a:ext cx="35623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5</xdr:row>
      <xdr:rowOff>0</xdr:rowOff>
    </xdr:from>
    <xdr:to>
      <xdr:col>19</xdr:col>
      <xdr:colOff>9525</xdr:colOff>
      <xdr:row>23</xdr:row>
      <xdr:rowOff>57150</xdr:rowOff>
    </xdr:to>
    <xdr:graphicFrame>
      <xdr:nvGraphicFramePr>
        <xdr:cNvPr id="2" name="Grafiek 5"/>
        <xdr:cNvGraphicFramePr/>
      </xdr:nvGraphicFramePr>
      <xdr:xfrm>
        <a:off x="6838950" y="914400"/>
        <a:ext cx="426720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18.00390625" style="0" customWidth="1"/>
    <col min="2" max="2" width="11.140625" style="0" customWidth="1"/>
    <col min="3" max="3" width="10.421875" style="10" customWidth="1"/>
    <col min="4" max="4" width="10.140625" style="0" customWidth="1"/>
    <col min="5" max="5" width="6.8515625" style="0" customWidth="1"/>
    <col min="6" max="6" width="6.7109375" style="0" customWidth="1"/>
    <col min="7" max="7" width="5.140625" style="0" customWidth="1"/>
    <col min="8" max="8" width="6.7109375" style="0" customWidth="1"/>
    <col min="9" max="9" width="6.00390625" style="0" customWidth="1"/>
    <col min="10" max="10" width="6.140625" style="0" customWidth="1"/>
    <col min="11" max="11" width="6.421875" style="0" customWidth="1"/>
  </cols>
  <sheetData>
    <row r="1" spans="1:3" s="3" customFormat="1" ht="20.25" customHeight="1">
      <c r="A1" s="3" t="s">
        <v>0</v>
      </c>
      <c r="C1" s="6"/>
    </row>
    <row r="2" spans="1:3" s="4" customFormat="1" ht="12.75">
      <c r="A2" s="4" t="s">
        <v>2</v>
      </c>
      <c r="B2" s="4" t="s">
        <v>28</v>
      </c>
      <c r="C2" s="7"/>
    </row>
    <row r="3" spans="1:3" s="4" customFormat="1" ht="12.75">
      <c r="A3" s="4" t="s">
        <v>1</v>
      </c>
      <c r="B3" s="4" t="s">
        <v>29</v>
      </c>
      <c r="C3" s="7"/>
    </row>
    <row r="4" spans="1:3" s="5" customFormat="1" ht="12.75">
      <c r="A4" s="5" t="s">
        <v>5</v>
      </c>
      <c r="C4" s="8"/>
    </row>
    <row r="5" spans="1:3" s="5" customFormat="1" ht="13.5" thickBot="1">
      <c r="A5" s="5" t="s">
        <v>6</v>
      </c>
      <c r="B5" s="5" t="s">
        <v>16</v>
      </c>
      <c r="C5" s="8"/>
    </row>
    <row r="6" spans="1:18" ht="12">
      <c r="A6" s="19" t="s">
        <v>8</v>
      </c>
      <c r="B6" s="16" t="s">
        <v>37</v>
      </c>
      <c r="C6" s="16" t="s">
        <v>10</v>
      </c>
      <c r="D6" s="16" t="s">
        <v>25</v>
      </c>
      <c r="M6" s="14"/>
      <c r="N6" s="27"/>
      <c r="O6" s="27"/>
      <c r="P6" s="27"/>
      <c r="Q6" s="27"/>
      <c r="R6" s="27"/>
    </row>
    <row r="7" spans="1:18" ht="13.5" thickBot="1">
      <c r="A7" s="20" t="s">
        <v>9</v>
      </c>
      <c r="B7" s="21" t="s">
        <v>7</v>
      </c>
      <c r="C7" s="21" t="s">
        <v>11</v>
      </c>
      <c r="D7" s="11" t="s">
        <v>11</v>
      </c>
      <c r="M7" s="14"/>
      <c r="N7" s="27"/>
      <c r="O7" s="27"/>
      <c r="P7" s="27"/>
      <c r="Q7" s="27"/>
      <c r="R7" s="27"/>
    </row>
    <row r="8" spans="1:18" ht="12">
      <c r="A8" s="2">
        <v>0</v>
      </c>
      <c r="B8" s="2">
        <v>0</v>
      </c>
      <c r="C8" s="2">
        <f>($A8*$B$22+$B$23)/1000</f>
        <v>30</v>
      </c>
      <c r="D8" s="18">
        <f>$E$31*$B8^3+$G$31*$B8^2+$I$31*$B8+$K$31</f>
        <v>30</v>
      </c>
      <c r="M8" s="14"/>
      <c r="N8" s="27"/>
      <c r="O8" s="27"/>
      <c r="P8" s="27"/>
      <c r="Q8" s="27"/>
      <c r="R8" s="27"/>
    </row>
    <row r="9" spans="1:18" ht="12">
      <c r="A9" s="1">
        <v>10</v>
      </c>
      <c r="B9" s="1">
        <v>1</v>
      </c>
      <c r="C9" s="2">
        <f aca="true" t="shared" si="0" ref="C9:C20">($A9*$B$22+$B$23)/1000</f>
        <v>45</v>
      </c>
      <c r="D9" s="17">
        <f aca="true" t="shared" si="1" ref="D9:D20">$E$31*$B9^3+$G$31*$B9^2+$I$31*$B9+$K$31</f>
        <v>45.25</v>
      </c>
      <c r="M9" s="14"/>
      <c r="N9" s="27"/>
      <c r="O9" s="27"/>
      <c r="P9" s="27"/>
      <c r="Q9" s="27"/>
      <c r="R9" s="27"/>
    </row>
    <row r="10" spans="1:18" ht="12">
      <c r="A10" s="1">
        <v>17</v>
      </c>
      <c r="B10" s="1">
        <v>2</v>
      </c>
      <c r="C10" s="2">
        <f t="shared" si="0"/>
        <v>55.5</v>
      </c>
      <c r="D10" s="17">
        <f t="shared" si="1"/>
        <v>56</v>
      </c>
      <c r="M10" s="14"/>
      <c r="N10" s="27"/>
      <c r="O10" s="27"/>
      <c r="P10" s="27"/>
      <c r="Q10" s="27"/>
      <c r="R10" s="27"/>
    </row>
    <row r="11" spans="1:18" ht="12">
      <c r="A11" s="1">
        <v>23</v>
      </c>
      <c r="B11" s="1">
        <v>3</v>
      </c>
      <c r="C11" s="2">
        <f t="shared" si="0"/>
        <v>64.5</v>
      </c>
      <c r="D11" s="17">
        <f t="shared" si="1"/>
        <v>63.75</v>
      </c>
      <c r="M11" s="14"/>
      <c r="N11" s="27"/>
      <c r="O11" s="27"/>
      <c r="P11" s="27"/>
      <c r="Q11" s="27"/>
      <c r="R11" s="27"/>
    </row>
    <row r="12" spans="1:18" ht="12">
      <c r="A12" s="1">
        <v>27</v>
      </c>
      <c r="B12" s="1">
        <v>4</v>
      </c>
      <c r="C12" s="2">
        <f t="shared" si="0"/>
        <v>70.5</v>
      </c>
      <c r="D12" s="17">
        <f t="shared" si="1"/>
        <v>70</v>
      </c>
      <c r="M12" s="14"/>
      <c r="N12" s="27"/>
      <c r="O12" s="27"/>
      <c r="P12" s="27"/>
      <c r="Q12" s="27"/>
      <c r="R12" s="27"/>
    </row>
    <row r="13" spans="1:18" ht="12">
      <c r="A13" s="1">
        <v>31</v>
      </c>
      <c r="B13" s="1">
        <v>5</v>
      </c>
      <c r="C13" s="2">
        <f t="shared" si="0"/>
        <v>76.5</v>
      </c>
      <c r="D13" s="17">
        <f t="shared" si="1"/>
        <v>76.25</v>
      </c>
      <c r="M13" s="14"/>
      <c r="N13" s="27"/>
      <c r="O13" s="27"/>
      <c r="P13" s="27"/>
      <c r="Q13" s="27"/>
      <c r="R13" s="27"/>
    </row>
    <row r="14" spans="1:18" ht="12">
      <c r="A14" s="1">
        <v>36</v>
      </c>
      <c r="B14" s="1">
        <v>6</v>
      </c>
      <c r="C14" s="2">
        <f t="shared" si="0"/>
        <v>84</v>
      </c>
      <c r="D14" s="17">
        <f t="shared" si="1"/>
        <v>84</v>
      </c>
      <c r="M14" s="14"/>
      <c r="N14" s="27"/>
      <c r="O14" s="27"/>
      <c r="P14" s="27"/>
      <c r="Q14" s="27"/>
      <c r="R14" s="27"/>
    </row>
    <row r="15" spans="1:18" ht="12">
      <c r="A15" s="1">
        <v>43</v>
      </c>
      <c r="B15" s="1">
        <v>7</v>
      </c>
      <c r="C15" s="2">
        <f t="shared" si="0"/>
        <v>94.5</v>
      </c>
      <c r="D15" s="17">
        <f t="shared" si="1"/>
        <v>94.75</v>
      </c>
      <c r="M15" s="14"/>
      <c r="N15" s="27"/>
      <c r="O15" s="27"/>
      <c r="P15" s="27"/>
      <c r="Q15" s="27"/>
      <c r="R15" s="27"/>
    </row>
    <row r="16" spans="1:18" ht="12">
      <c r="A16" s="1">
        <v>53</v>
      </c>
      <c r="B16" s="1">
        <v>8</v>
      </c>
      <c r="C16" s="2">
        <f t="shared" si="0"/>
        <v>109.5</v>
      </c>
      <c r="D16" s="17">
        <f t="shared" si="1"/>
        <v>110</v>
      </c>
      <c r="M16" s="14"/>
      <c r="N16" s="27"/>
      <c r="O16" s="27"/>
      <c r="P16" s="27"/>
      <c r="Q16" s="27"/>
      <c r="R16" s="27"/>
    </row>
    <row r="17" spans="1:18" ht="12">
      <c r="A17" s="1">
        <v>68</v>
      </c>
      <c r="B17" s="1">
        <v>9</v>
      </c>
      <c r="C17" s="2">
        <f t="shared" si="0"/>
        <v>132</v>
      </c>
      <c r="D17" s="17">
        <f t="shared" si="1"/>
        <v>131.25</v>
      </c>
      <c r="M17" s="14"/>
      <c r="N17" s="27"/>
      <c r="O17" s="27"/>
      <c r="P17" s="27"/>
      <c r="Q17" s="27"/>
      <c r="R17" s="27"/>
    </row>
    <row r="18" spans="1:18" ht="12">
      <c r="A18" s="1">
        <v>87</v>
      </c>
      <c r="B18" s="1">
        <v>10</v>
      </c>
      <c r="C18" s="2">
        <f t="shared" si="0"/>
        <v>160.5</v>
      </c>
      <c r="D18" s="17">
        <f t="shared" si="1"/>
        <v>160</v>
      </c>
      <c r="M18" s="14"/>
      <c r="N18" s="27"/>
      <c r="O18" s="27"/>
      <c r="P18" s="27"/>
      <c r="Q18" s="27"/>
      <c r="R18" s="27"/>
    </row>
    <row r="19" spans="1:18" ht="12">
      <c r="A19" s="1">
        <v>112</v>
      </c>
      <c r="B19" s="1">
        <v>11</v>
      </c>
      <c r="C19" s="2">
        <f t="shared" si="0"/>
        <v>198</v>
      </c>
      <c r="D19" s="17">
        <f t="shared" si="1"/>
        <v>197.75</v>
      </c>
      <c r="M19" s="14"/>
      <c r="N19" s="27"/>
      <c r="O19" s="27"/>
      <c r="P19" s="27"/>
      <c r="Q19" s="27"/>
      <c r="R19" s="27"/>
    </row>
    <row r="20" spans="1:18" ht="12">
      <c r="A20" s="1">
        <v>144</v>
      </c>
      <c r="B20" s="1">
        <v>12</v>
      </c>
      <c r="C20" s="2">
        <f t="shared" si="0"/>
        <v>246</v>
      </c>
      <c r="D20" s="17">
        <f t="shared" si="1"/>
        <v>246</v>
      </c>
      <c r="M20" s="14"/>
      <c r="N20" s="27"/>
      <c r="O20" s="27"/>
      <c r="P20" s="27"/>
      <c r="Q20" s="27"/>
      <c r="R20" s="27"/>
    </row>
    <row r="21" spans="1:18" ht="12">
      <c r="A21" s="14"/>
      <c r="B21" s="14"/>
      <c r="C21" s="15"/>
      <c r="D21" s="14"/>
      <c r="M21" s="14"/>
      <c r="N21" s="27"/>
      <c r="O21" s="27"/>
      <c r="P21" s="27"/>
      <c r="Q21" s="27"/>
      <c r="R21" s="27"/>
    </row>
    <row r="22" spans="1:18" ht="12">
      <c r="A22" s="12" t="s">
        <v>12</v>
      </c>
      <c r="B22" s="35">
        <v>1500</v>
      </c>
      <c r="C22" s="15"/>
      <c r="D22" s="14"/>
      <c r="M22" s="14"/>
      <c r="N22" s="27"/>
      <c r="O22" s="27"/>
      <c r="P22" s="27"/>
      <c r="Q22" s="27"/>
      <c r="R22" s="27"/>
    </row>
    <row r="23" spans="1:18" ht="12">
      <c r="A23" s="12" t="s">
        <v>13</v>
      </c>
      <c r="B23" s="35">
        <v>30000</v>
      </c>
      <c r="C23" s="15"/>
      <c r="D23" s="14"/>
      <c r="M23" s="14"/>
      <c r="N23" s="27"/>
      <c r="O23" s="27"/>
      <c r="P23" s="27"/>
      <c r="Q23" s="27"/>
      <c r="R23" s="27"/>
    </row>
    <row r="24" spans="1:18" ht="12">
      <c r="A24" s="14"/>
      <c r="B24" s="14"/>
      <c r="C24" s="15"/>
      <c r="D24" s="14"/>
      <c r="M24" s="14"/>
      <c r="N24" s="27"/>
      <c r="O24" s="27"/>
      <c r="P24" s="27"/>
      <c r="Q24" s="27"/>
      <c r="R24" s="27"/>
    </row>
    <row r="25" spans="1:18" ht="12">
      <c r="A25" s="14" t="s">
        <v>18</v>
      </c>
      <c r="B25" s="14"/>
      <c r="C25" s="15"/>
      <c r="D25" s="14"/>
      <c r="M25" s="14"/>
      <c r="N25" s="27"/>
      <c r="O25" s="27"/>
      <c r="P25" s="27"/>
      <c r="Q25" s="27"/>
      <c r="R25" s="27"/>
    </row>
    <row r="26" spans="1:18" ht="12">
      <c r="A26" s="14" t="s">
        <v>17</v>
      </c>
      <c r="B26" s="14"/>
      <c r="C26" s="15"/>
      <c r="D26" s="14"/>
      <c r="M26" s="14"/>
      <c r="N26" s="27"/>
      <c r="O26" s="27"/>
      <c r="P26" s="27"/>
      <c r="Q26" s="27"/>
      <c r="R26" s="27"/>
    </row>
    <row r="27" spans="1:18" ht="12">
      <c r="A27" s="14" t="s">
        <v>20</v>
      </c>
      <c r="B27" s="14"/>
      <c r="C27" s="15"/>
      <c r="D27" s="14"/>
      <c r="M27" s="14"/>
      <c r="N27" s="27"/>
      <c r="O27" s="27"/>
      <c r="P27" s="27"/>
      <c r="Q27" s="27"/>
      <c r="R27" s="27"/>
    </row>
    <row r="28" spans="1:18" ht="12">
      <c r="A28" s="14" t="s">
        <v>19</v>
      </c>
      <c r="B28" s="14"/>
      <c r="C28" s="15"/>
      <c r="D28" s="14"/>
      <c r="M28" s="14"/>
      <c r="N28" s="27"/>
      <c r="O28" s="27"/>
      <c r="P28" s="27"/>
      <c r="Q28" s="27"/>
      <c r="R28" s="27"/>
    </row>
    <row r="29" spans="1:18" ht="12">
      <c r="A29" s="14" t="s">
        <v>34</v>
      </c>
      <c r="B29" s="14"/>
      <c r="C29" s="15"/>
      <c r="D29" s="14"/>
      <c r="M29" s="14"/>
      <c r="N29" s="27"/>
      <c r="O29" s="27"/>
      <c r="P29" s="27"/>
      <c r="Q29" s="27"/>
      <c r="R29" s="27"/>
    </row>
    <row r="30" spans="1:18" ht="12.75" thickBot="1">
      <c r="A30" s="14"/>
      <c r="B30" s="14"/>
      <c r="C30" s="1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27"/>
      <c r="O30" s="27"/>
      <c r="P30" s="27"/>
      <c r="Q30" s="27"/>
      <c r="R30" s="27"/>
    </row>
    <row r="31" spans="1:18" ht="13.5" thickBot="1">
      <c r="A31" s="22"/>
      <c r="B31" s="22"/>
      <c r="C31" s="13" t="s">
        <v>21</v>
      </c>
      <c r="D31" s="23" t="s">
        <v>22</v>
      </c>
      <c r="E31" s="24">
        <v>0.25</v>
      </c>
      <c r="F31" s="25" t="s">
        <v>24</v>
      </c>
      <c r="G31" s="24">
        <v>-3</v>
      </c>
      <c r="H31" s="25" t="s">
        <v>26</v>
      </c>
      <c r="I31" s="24">
        <v>18</v>
      </c>
      <c r="J31" s="25" t="s">
        <v>23</v>
      </c>
      <c r="K31" s="26">
        <f>$B23/1000</f>
        <v>30</v>
      </c>
      <c r="L31" s="22"/>
      <c r="M31" s="22"/>
      <c r="N31" s="27"/>
      <c r="O31" s="27"/>
      <c r="P31" s="27"/>
      <c r="Q31" s="27"/>
      <c r="R31" s="27"/>
    </row>
    <row r="32" spans="1:18" ht="12">
      <c r="A32" s="14"/>
      <c r="B32" s="14"/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27"/>
      <c r="O32" s="27"/>
      <c r="P32" s="27"/>
      <c r="Q32" s="27"/>
      <c r="R32" s="27"/>
    </row>
    <row r="33" spans="1:18" ht="12">
      <c r="A33" s="14"/>
      <c r="B33" s="14"/>
      <c r="C33" s="1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27"/>
      <c r="O33" s="27"/>
      <c r="P33" s="27"/>
      <c r="Q33" s="27"/>
      <c r="R33" s="27"/>
    </row>
    <row r="34" spans="1:18" ht="12">
      <c r="A34" s="14"/>
      <c r="B34" s="14"/>
      <c r="C34" s="1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27"/>
      <c r="O34" s="27"/>
      <c r="P34" s="27"/>
      <c r="Q34" s="27"/>
      <c r="R34" s="27"/>
    </row>
    <row r="35" spans="1:18" ht="12">
      <c r="A35" s="14"/>
      <c r="B35" s="14"/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27"/>
      <c r="O35" s="27"/>
      <c r="P35" s="27"/>
      <c r="Q35" s="27"/>
      <c r="R35" s="27"/>
    </row>
    <row r="36" spans="1:18" ht="12">
      <c r="A36" s="14"/>
      <c r="B36" s="14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27"/>
      <c r="O36" s="27"/>
      <c r="P36" s="27"/>
      <c r="Q36" s="27"/>
      <c r="R36" s="27"/>
    </row>
    <row r="37" spans="1:18" ht="12">
      <c r="A37" s="14"/>
      <c r="B37" s="14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27"/>
      <c r="O37" s="27"/>
      <c r="P37" s="27"/>
      <c r="Q37" s="27"/>
      <c r="R37" s="27"/>
    </row>
    <row r="38" spans="1:18" ht="12">
      <c r="A38" s="14"/>
      <c r="B38" s="14"/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27"/>
      <c r="O38" s="27"/>
      <c r="P38" s="27"/>
      <c r="Q38" s="27"/>
      <c r="R38" s="27"/>
    </row>
    <row r="39" spans="1:18" ht="12">
      <c r="A39" s="14"/>
      <c r="B39" s="14"/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27"/>
      <c r="O39" s="27"/>
      <c r="P39" s="27"/>
      <c r="Q39" s="27"/>
      <c r="R39" s="27"/>
    </row>
    <row r="40" spans="14:18" ht="12">
      <c r="N40" s="27"/>
      <c r="O40" s="27"/>
      <c r="P40" s="27"/>
      <c r="Q40" s="27"/>
      <c r="R40" s="27"/>
    </row>
    <row r="41" spans="14:18" ht="12">
      <c r="N41" s="27"/>
      <c r="O41" s="27"/>
      <c r="P41" s="27"/>
      <c r="Q41" s="27"/>
      <c r="R41" s="27"/>
    </row>
    <row r="42" spans="14:18" ht="12">
      <c r="N42" s="27"/>
      <c r="O42" s="27"/>
      <c r="P42" s="27"/>
      <c r="Q42" s="27"/>
      <c r="R42" s="27"/>
    </row>
    <row r="43" spans="14:18" ht="12">
      <c r="N43" s="27"/>
      <c r="O43" s="27"/>
      <c r="P43" s="27"/>
      <c r="Q43" s="27"/>
      <c r="R43" s="27"/>
    </row>
    <row r="44" spans="14:18" ht="12">
      <c r="N44" s="27"/>
      <c r="O44" s="27"/>
      <c r="P44" s="27"/>
      <c r="Q44" s="27"/>
      <c r="R44" s="27"/>
    </row>
    <row r="45" spans="14:18" ht="12">
      <c r="N45" s="27"/>
      <c r="O45" s="27"/>
      <c r="P45" s="27"/>
      <c r="Q45" s="27"/>
      <c r="R45" s="27"/>
    </row>
    <row r="46" spans="14:18" ht="12">
      <c r="N46" s="27"/>
      <c r="O46" s="27"/>
      <c r="P46" s="27"/>
      <c r="Q46" s="27"/>
      <c r="R46" s="27"/>
    </row>
    <row r="47" spans="14:18" ht="12">
      <c r="N47" s="27"/>
      <c r="O47" s="27"/>
      <c r="P47" s="27"/>
      <c r="Q47" s="27"/>
      <c r="R47" s="27"/>
    </row>
    <row r="48" spans="14:18" ht="12">
      <c r="N48" s="27"/>
      <c r="O48" s="27"/>
      <c r="P48" s="27"/>
      <c r="Q48" s="27"/>
      <c r="R48" s="27"/>
    </row>
    <row r="49" spans="14:18" ht="12">
      <c r="N49" s="27"/>
      <c r="O49" s="27"/>
      <c r="P49" s="27"/>
      <c r="Q49" s="27"/>
      <c r="R49" s="27"/>
    </row>
    <row r="50" spans="14:18" ht="12">
      <c r="N50" s="27"/>
      <c r="O50" s="27"/>
      <c r="P50" s="27"/>
      <c r="Q50" s="27"/>
      <c r="R50" s="27"/>
    </row>
    <row r="51" spans="14:18" ht="12">
      <c r="N51" s="27"/>
      <c r="O51" s="27"/>
      <c r="P51" s="27"/>
      <c r="Q51" s="27"/>
      <c r="R51" s="27"/>
    </row>
    <row r="52" spans="14:18" ht="12">
      <c r="N52" s="27"/>
      <c r="O52" s="27"/>
      <c r="P52" s="27"/>
      <c r="Q52" s="27"/>
      <c r="R52" s="27"/>
    </row>
    <row r="53" spans="14:18" ht="12">
      <c r="N53" s="27"/>
      <c r="O53" s="27"/>
      <c r="P53" s="27"/>
      <c r="Q53" s="27"/>
      <c r="R53" s="27"/>
    </row>
    <row r="54" spans="14:18" ht="12">
      <c r="N54" s="27"/>
      <c r="O54" s="27"/>
      <c r="P54" s="27"/>
      <c r="Q54" s="27"/>
      <c r="R54" s="27"/>
    </row>
    <row r="55" spans="14:18" ht="12">
      <c r="N55" s="27"/>
      <c r="O55" s="27"/>
      <c r="P55" s="27"/>
      <c r="Q55" s="27"/>
      <c r="R55" s="27"/>
    </row>
    <row r="56" spans="14:18" ht="12">
      <c r="N56" s="27"/>
      <c r="O56" s="27"/>
      <c r="P56" s="27"/>
      <c r="Q56" s="27"/>
      <c r="R56" s="27"/>
    </row>
    <row r="57" spans="14:18" ht="12">
      <c r="N57" s="27"/>
      <c r="O57" s="27"/>
      <c r="P57" s="27"/>
      <c r="Q57" s="27"/>
      <c r="R57" s="27"/>
    </row>
    <row r="58" spans="14:18" ht="12">
      <c r="N58" s="27"/>
      <c r="O58" s="27"/>
      <c r="P58" s="27"/>
      <c r="Q58" s="27"/>
      <c r="R58" s="27"/>
    </row>
    <row r="59" spans="14:18" ht="12">
      <c r="N59" s="27"/>
      <c r="O59" s="27"/>
      <c r="P59" s="27"/>
      <c r="Q59" s="27"/>
      <c r="R59" s="27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L24" sqref="L24"/>
    </sheetView>
  </sheetViews>
  <sheetFormatPr defaultColWidth="9.140625" defaultRowHeight="12.75"/>
  <cols>
    <col min="1" max="1" width="15.28125" style="0" customWidth="1"/>
    <col min="2" max="2" width="11.140625" style="0" customWidth="1"/>
    <col min="3" max="3" width="5.7109375" style="10" customWidth="1"/>
    <col min="4" max="5" width="3.57421875" style="10" customWidth="1"/>
    <col min="6" max="6" width="4.57421875" style="10" customWidth="1"/>
    <col min="11" max="11" width="10.8515625" style="0" customWidth="1"/>
    <col min="12" max="12" width="11.140625" style="10" customWidth="1"/>
  </cols>
  <sheetData>
    <row r="1" spans="1:12" s="3" customFormat="1" ht="20.25" customHeight="1">
      <c r="A1" s="3" t="s">
        <v>0</v>
      </c>
      <c r="C1" s="6"/>
      <c r="D1" s="6"/>
      <c r="E1" s="6"/>
      <c r="F1" s="6"/>
      <c r="L1" s="6"/>
    </row>
    <row r="2" spans="1:12" s="4" customFormat="1" ht="12.75">
      <c r="A2" s="4" t="s">
        <v>2</v>
      </c>
      <c r="B2" s="4" t="s">
        <v>3</v>
      </c>
      <c r="C2" s="7"/>
      <c r="D2" s="7"/>
      <c r="E2" s="7"/>
      <c r="F2" s="7"/>
      <c r="L2" s="7"/>
    </row>
    <row r="3" spans="1:12" s="4" customFormat="1" ht="12.75">
      <c r="A3" s="4" t="s">
        <v>1</v>
      </c>
      <c r="B3" s="4" t="s">
        <v>4</v>
      </c>
      <c r="C3" s="7"/>
      <c r="D3" s="7"/>
      <c r="E3" s="7"/>
      <c r="F3" s="7"/>
      <c r="L3" s="7"/>
    </row>
    <row r="4" spans="1:12" s="5" customFormat="1" ht="12.75">
      <c r="A4" s="5" t="s">
        <v>5</v>
      </c>
      <c r="C4" s="8"/>
      <c r="D4" s="8"/>
      <c r="E4" s="8"/>
      <c r="F4" s="8"/>
      <c r="L4" s="8"/>
    </row>
    <row r="5" spans="1:12" s="5" customFormat="1" ht="13.5" thickBot="1">
      <c r="A5" s="5" t="s">
        <v>15</v>
      </c>
      <c r="B5" s="5" t="s">
        <v>14</v>
      </c>
      <c r="C5" s="8"/>
      <c r="D5" s="8"/>
      <c r="E5" s="8"/>
      <c r="F5" s="8"/>
      <c r="L5" s="8"/>
    </row>
    <row r="6" spans="1:20" ht="12">
      <c r="A6" s="28" t="s">
        <v>37</v>
      </c>
      <c r="B6" s="9" t="s">
        <v>27</v>
      </c>
      <c r="K6" s="40" t="s">
        <v>35</v>
      </c>
      <c r="L6" s="9" t="s">
        <v>39</v>
      </c>
      <c r="T6" s="14"/>
    </row>
    <row r="7" spans="1:20" ht="13.5" thickBot="1">
      <c r="A7" s="29" t="s">
        <v>7</v>
      </c>
      <c r="B7" s="11" t="s">
        <v>38</v>
      </c>
      <c r="K7" s="41" t="s">
        <v>36</v>
      </c>
      <c r="L7" s="11" t="s">
        <v>40</v>
      </c>
      <c r="T7" s="14"/>
    </row>
    <row r="8" spans="1:20" ht="12">
      <c r="A8" s="30">
        <v>0</v>
      </c>
      <c r="B8" s="39">
        <f>($C$25-$A8)/$E$25</f>
        <v>19.5</v>
      </c>
      <c r="K8" s="43">
        <f>$A8*$B8</f>
        <v>0</v>
      </c>
      <c r="L8" s="43">
        <f>$K8-Kosten!$D8</f>
        <v>-30</v>
      </c>
      <c r="T8" s="14"/>
    </row>
    <row r="9" spans="1:20" ht="12">
      <c r="A9" s="31">
        <v>1</v>
      </c>
      <c r="B9" s="39">
        <f aca="true" t="shared" si="0" ref="B9:B20">($C$25-$A9)/$E$25</f>
        <v>19.166666666666668</v>
      </c>
      <c r="K9" s="42">
        <f aca="true" t="shared" si="1" ref="K9:K20">$A9*$B9</f>
        <v>19.166666666666668</v>
      </c>
      <c r="L9" s="43">
        <f>$K9-Kosten!$D9</f>
        <v>-26.083333333333332</v>
      </c>
      <c r="T9" s="14"/>
    </row>
    <row r="10" spans="1:20" ht="12">
      <c r="A10" s="31">
        <v>2</v>
      </c>
      <c r="B10" s="39">
        <f t="shared" si="0"/>
        <v>18.833333333333332</v>
      </c>
      <c r="K10" s="42">
        <f t="shared" si="1"/>
        <v>37.666666666666664</v>
      </c>
      <c r="L10" s="43">
        <f>$K10-Kosten!$D10</f>
        <v>-18.333333333333336</v>
      </c>
      <c r="T10" s="14"/>
    </row>
    <row r="11" spans="1:20" ht="12">
      <c r="A11" s="31">
        <v>3</v>
      </c>
      <c r="B11" s="39">
        <f t="shared" si="0"/>
        <v>18.5</v>
      </c>
      <c r="K11" s="42">
        <f t="shared" si="1"/>
        <v>55.5</v>
      </c>
      <c r="L11" s="43">
        <f>$K11-Kosten!$D11</f>
        <v>-8.25</v>
      </c>
      <c r="T11" s="14"/>
    </row>
    <row r="12" spans="1:20" ht="12">
      <c r="A12" s="31">
        <v>4</v>
      </c>
      <c r="B12" s="39">
        <f t="shared" si="0"/>
        <v>18.166666666666668</v>
      </c>
      <c r="K12" s="42">
        <f t="shared" si="1"/>
        <v>72.66666666666667</v>
      </c>
      <c r="L12" s="43">
        <f>$K12-Kosten!$D12</f>
        <v>2.6666666666666714</v>
      </c>
      <c r="T12" s="14"/>
    </row>
    <row r="13" spans="1:20" ht="12">
      <c r="A13" s="31">
        <v>5</v>
      </c>
      <c r="B13" s="39">
        <f t="shared" si="0"/>
        <v>17.833333333333332</v>
      </c>
      <c r="K13" s="42">
        <f t="shared" si="1"/>
        <v>89.16666666666666</v>
      </c>
      <c r="L13" s="43">
        <f>$K13-Kosten!$D13</f>
        <v>12.916666666666657</v>
      </c>
      <c r="T13" s="14"/>
    </row>
    <row r="14" spans="1:20" ht="12">
      <c r="A14" s="31">
        <v>6</v>
      </c>
      <c r="B14" s="39">
        <f t="shared" si="0"/>
        <v>17.5</v>
      </c>
      <c r="K14" s="42">
        <f t="shared" si="1"/>
        <v>105</v>
      </c>
      <c r="L14" s="43">
        <f>$K14-Kosten!$D14</f>
        <v>21</v>
      </c>
      <c r="T14" s="14"/>
    </row>
    <row r="15" spans="1:20" ht="12">
      <c r="A15" s="31">
        <v>7</v>
      </c>
      <c r="B15" s="39">
        <f t="shared" si="0"/>
        <v>17.166666666666668</v>
      </c>
      <c r="K15" s="42">
        <f t="shared" si="1"/>
        <v>120.16666666666667</v>
      </c>
      <c r="L15" s="43">
        <f>$K15-Kosten!$D15</f>
        <v>25.41666666666667</v>
      </c>
      <c r="T15" s="14"/>
    </row>
    <row r="16" spans="1:20" ht="12">
      <c r="A16" s="31">
        <v>8</v>
      </c>
      <c r="B16" s="39">
        <f t="shared" si="0"/>
        <v>16.833333333333332</v>
      </c>
      <c r="K16" s="42">
        <f t="shared" si="1"/>
        <v>134.66666666666666</v>
      </c>
      <c r="L16" s="43">
        <f>$K16-Kosten!$D16</f>
        <v>24.666666666666657</v>
      </c>
      <c r="T16" s="14"/>
    </row>
    <row r="17" spans="1:20" ht="12">
      <c r="A17" s="31">
        <v>9</v>
      </c>
      <c r="B17" s="39">
        <f t="shared" si="0"/>
        <v>16.5</v>
      </c>
      <c r="K17" s="42">
        <f t="shared" si="1"/>
        <v>148.5</v>
      </c>
      <c r="L17" s="43">
        <f>$K17-Kosten!$D17</f>
        <v>17.25</v>
      </c>
      <c r="T17" s="14"/>
    </row>
    <row r="18" spans="1:20" ht="12">
      <c r="A18" s="31">
        <v>10</v>
      </c>
      <c r="B18" s="39">
        <f t="shared" si="0"/>
        <v>16.166666666666668</v>
      </c>
      <c r="K18" s="42">
        <f t="shared" si="1"/>
        <v>161.66666666666669</v>
      </c>
      <c r="L18" s="43">
        <f>$K18-Kosten!$D18</f>
        <v>1.6666666666666856</v>
      </c>
      <c r="T18" s="14"/>
    </row>
    <row r="19" spans="1:20" ht="12">
      <c r="A19" s="31">
        <v>11</v>
      </c>
      <c r="B19" s="39">
        <f t="shared" si="0"/>
        <v>15.833333333333334</v>
      </c>
      <c r="K19" s="42">
        <f t="shared" si="1"/>
        <v>174.16666666666669</v>
      </c>
      <c r="L19" s="43">
        <f>$K19-Kosten!$D19</f>
        <v>-23.583333333333314</v>
      </c>
      <c r="T19" s="14"/>
    </row>
    <row r="20" spans="1:20" ht="12">
      <c r="A20" s="31">
        <v>12</v>
      </c>
      <c r="B20" s="39">
        <f t="shared" si="0"/>
        <v>15.5</v>
      </c>
      <c r="K20" s="42">
        <f t="shared" si="1"/>
        <v>186</v>
      </c>
      <c r="L20" s="43">
        <f>$K20-Kosten!$D20</f>
        <v>-60</v>
      </c>
      <c r="T20" s="14"/>
    </row>
    <row r="21" spans="1:20" ht="12.75">
      <c r="A21" s="46" t="s">
        <v>30</v>
      </c>
      <c r="B21" s="46"/>
      <c r="K21" s="14"/>
      <c r="L21" s="15"/>
      <c r="T21" s="14"/>
    </row>
    <row r="22" spans="1:20" ht="12">
      <c r="A22" s="35">
        <v>58.5</v>
      </c>
      <c r="B22" s="35">
        <v>0</v>
      </c>
      <c r="K22" s="14"/>
      <c r="L22" s="15"/>
      <c r="T22" s="14"/>
    </row>
    <row r="23" spans="1:20" ht="12">
      <c r="A23" s="35">
        <v>4.5</v>
      </c>
      <c r="B23" s="35">
        <v>18</v>
      </c>
      <c r="K23" s="14"/>
      <c r="L23" s="15"/>
      <c r="T23" s="14"/>
    </row>
    <row r="24" spans="1:20" ht="12.75" thickBot="1">
      <c r="A24" s="14"/>
      <c r="B24" s="14"/>
      <c r="C24" s="15"/>
      <c r="D24" s="15"/>
      <c r="E24" s="15"/>
      <c r="F24" s="15"/>
      <c r="G24" s="14"/>
      <c r="H24" s="14"/>
      <c r="I24" s="14"/>
      <c r="J24" s="14"/>
      <c r="K24" s="14"/>
      <c r="L24" s="15"/>
      <c r="M24" s="14"/>
      <c r="N24" s="14"/>
      <c r="O24" s="14"/>
      <c r="P24" s="14"/>
      <c r="Q24" s="14"/>
      <c r="R24" s="14"/>
      <c r="S24" s="14"/>
      <c r="T24" s="14"/>
    </row>
    <row r="25" spans="1:20" s="32" customFormat="1" ht="13.5" thickBot="1">
      <c r="A25" s="33" t="s">
        <v>21</v>
      </c>
      <c r="B25" s="34" t="s">
        <v>31</v>
      </c>
      <c r="C25" s="36">
        <f>$A$22</f>
        <v>58.5</v>
      </c>
      <c r="D25" s="37" t="s">
        <v>32</v>
      </c>
      <c r="E25" s="36">
        <f>($A$22-$A$23)/($B$23-$B$22)</f>
        <v>3</v>
      </c>
      <c r="F25" s="38" t="s">
        <v>33</v>
      </c>
      <c r="G25" s="33"/>
      <c r="H25" s="33"/>
      <c r="I25" s="33"/>
      <c r="J25" s="33"/>
      <c r="K25" s="44"/>
      <c r="L25" s="45"/>
      <c r="M25" s="44"/>
      <c r="N25" s="44"/>
      <c r="O25" s="44"/>
      <c r="P25" s="44"/>
      <c r="Q25" s="44"/>
      <c r="R25" s="44"/>
      <c r="S25" s="44"/>
      <c r="T25" s="44"/>
    </row>
    <row r="26" spans="1:20" ht="12">
      <c r="A26" s="14"/>
      <c r="B26" s="14"/>
      <c r="C26" s="15"/>
      <c r="D26" s="15"/>
      <c r="E26" s="15"/>
      <c r="F26" s="15"/>
      <c r="G26" s="14"/>
      <c r="H26" s="14"/>
      <c r="I26" s="14"/>
      <c r="J26" s="14"/>
      <c r="K26" s="14"/>
      <c r="L26" s="15"/>
      <c r="M26" s="14"/>
      <c r="N26" s="14"/>
      <c r="O26" s="14"/>
      <c r="P26" s="14"/>
      <c r="Q26" s="14"/>
      <c r="R26" s="14"/>
      <c r="S26" s="14"/>
      <c r="T26" s="14"/>
    </row>
    <row r="27" spans="1:20" ht="12">
      <c r="A27" s="14"/>
      <c r="B27" s="14"/>
      <c r="C27" s="15"/>
      <c r="D27" s="15"/>
      <c r="E27" s="15"/>
      <c r="F27" s="15"/>
      <c r="G27" s="14"/>
      <c r="H27" s="14"/>
      <c r="I27" s="14"/>
      <c r="J27" s="14"/>
      <c r="K27" s="14"/>
      <c r="L27" s="15"/>
      <c r="M27" s="14"/>
      <c r="N27" s="14"/>
      <c r="O27" s="14"/>
      <c r="P27" s="14"/>
      <c r="Q27" s="14"/>
      <c r="R27" s="14"/>
      <c r="S27" s="14"/>
      <c r="T27" s="14"/>
    </row>
    <row r="28" spans="13:20" ht="12">
      <c r="M28" s="14"/>
      <c r="N28" s="14"/>
      <c r="O28" s="14"/>
      <c r="P28" s="14"/>
      <c r="Q28" s="14"/>
      <c r="R28" s="14"/>
      <c r="S28" s="14"/>
      <c r="T28" s="14"/>
    </row>
  </sheetData>
  <sheetProtection/>
  <mergeCells count="1">
    <mergeCell ref="A21:B2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2006-10-24T09:48:41Z</dcterms:created>
  <dcterms:modified xsi:type="dcterms:W3CDTF">2019-12-10T16:06:00Z</dcterms:modified>
  <cp:category/>
  <cp:version/>
  <cp:contentType/>
  <cp:contentStatus/>
</cp:coreProperties>
</file>