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355" windowHeight="8700"/>
  </bookViews>
  <sheets>
    <sheet name="Basisgegevens" sheetId="1" r:id="rId1"/>
    <sheet name="Tabel leeftijd" sheetId="2" r:id="rId2"/>
    <sheet name="Tabel lengte" sheetId="4" r:id="rId3"/>
    <sheet name="Tabel gewicht" sheetId="3" r:id="rId4"/>
  </sheets>
  <calcPr calcId="145621"/>
</workbook>
</file>

<file path=xl/calcChain.xml><?xml version="1.0" encoding="utf-8"?>
<calcChain xmlns="http://schemas.openxmlformats.org/spreadsheetml/2006/main">
  <c r="E4" i="3" l="1"/>
  <c r="E10" i="3" s="1"/>
  <c r="D13" i="3" s="1"/>
  <c r="E5" i="3"/>
  <c r="E6" i="3"/>
  <c r="E7" i="3"/>
  <c r="E8" i="3"/>
  <c r="E9" i="3"/>
  <c r="E11" i="4"/>
  <c r="E4" i="4"/>
  <c r="E5" i="4"/>
  <c r="E12" i="4" s="1"/>
  <c r="D13" i="4" s="1"/>
  <c r="E6" i="4"/>
  <c r="E7" i="4"/>
  <c r="E8" i="4"/>
  <c r="E9" i="4"/>
  <c r="E10" i="4"/>
  <c r="E5" i="2"/>
  <c r="E6" i="2"/>
  <c r="E7" i="2"/>
  <c r="E8" i="2"/>
  <c r="E9" i="2"/>
  <c r="E10" i="2"/>
  <c r="E4" i="2"/>
  <c r="E11" i="2" s="1"/>
  <c r="D13" i="2" s="1"/>
  <c r="D10" i="3"/>
  <c r="D12" i="4"/>
  <c r="D11" i="2"/>
  <c r="H44" i="1"/>
  <c r="I44" i="1"/>
  <c r="G44" i="1"/>
  <c r="H43" i="1"/>
  <c r="I43" i="1"/>
  <c r="G43" i="1"/>
  <c r="D40" i="1"/>
  <c r="D47" i="1"/>
  <c r="H5" i="1" s="1"/>
  <c r="H4" i="1"/>
  <c r="H8" i="1"/>
  <c r="H12" i="1"/>
  <c r="H16" i="1"/>
  <c r="H20" i="1"/>
  <c r="H23" i="1"/>
  <c r="H24" i="1"/>
  <c r="H27" i="1"/>
  <c r="H28" i="1"/>
  <c r="H31" i="1"/>
  <c r="H32" i="1"/>
  <c r="H35" i="1"/>
  <c r="H36" i="1"/>
  <c r="H39" i="1"/>
  <c r="E40" i="1"/>
  <c r="E47" i="1"/>
  <c r="I4" i="1" s="1"/>
  <c r="I11" i="1"/>
  <c r="I15" i="1"/>
  <c r="I19" i="1"/>
  <c r="I23" i="1"/>
  <c r="I27" i="1"/>
  <c r="I31" i="1"/>
  <c r="I35" i="1"/>
  <c r="I39" i="1"/>
  <c r="C40" i="1"/>
  <c r="C47" i="1" s="1"/>
  <c r="G7" i="1" l="1"/>
  <c r="G11" i="1"/>
  <c r="G15" i="1"/>
  <c r="G19" i="1"/>
  <c r="G23" i="1"/>
  <c r="G27" i="1"/>
  <c r="G31" i="1"/>
  <c r="G35" i="1"/>
  <c r="G39" i="1"/>
  <c r="G9" i="1"/>
  <c r="G17" i="1"/>
  <c r="G21" i="1"/>
  <c r="G29" i="1"/>
  <c r="G37" i="1"/>
  <c r="G26" i="1"/>
  <c r="G38" i="1"/>
  <c r="G4" i="1"/>
  <c r="G8" i="1"/>
  <c r="G12" i="1"/>
  <c r="G16" i="1"/>
  <c r="G20" i="1"/>
  <c r="G24" i="1"/>
  <c r="G28" i="1"/>
  <c r="G32" i="1"/>
  <c r="G36" i="1"/>
  <c r="G5" i="1"/>
  <c r="G13" i="1"/>
  <c r="G25" i="1"/>
  <c r="G33" i="1"/>
  <c r="G6" i="1"/>
  <c r="G10" i="1"/>
  <c r="G14" i="1"/>
  <c r="G18" i="1"/>
  <c r="G22" i="1"/>
  <c r="G30" i="1"/>
  <c r="G34" i="1"/>
  <c r="F5" i="2"/>
  <c r="F9" i="2"/>
  <c r="F7" i="2"/>
  <c r="F8" i="2"/>
  <c r="F6" i="2"/>
  <c r="F10" i="2"/>
  <c r="F4" i="2"/>
  <c r="F7" i="4"/>
  <c r="F10" i="4"/>
  <c r="F4" i="4"/>
  <c r="F8" i="4"/>
  <c r="F5" i="4"/>
  <c r="F9" i="4"/>
  <c r="F6" i="4"/>
  <c r="F11" i="4"/>
  <c r="F7" i="3"/>
  <c r="F4" i="3"/>
  <c r="F8" i="3"/>
  <c r="F5" i="3"/>
  <c r="F9" i="3"/>
  <c r="F6" i="3"/>
  <c r="I38" i="1"/>
  <c r="I30" i="1"/>
  <c r="I22" i="1"/>
  <c r="I18" i="1"/>
  <c r="I14" i="1"/>
  <c r="I10" i="1"/>
  <c r="I6" i="1"/>
  <c r="H19" i="1"/>
  <c r="H15" i="1"/>
  <c r="H11" i="1"/>
  <c r="H7" i="1"/>
  <c r="I37" i="1"/>
  <c r="I33" i="1"/>
  <c r="I29" i="1"/>
  <c r="I25" i="1"/>
  <c r="I21" i="1"/>
  <c r="I17" i="1"/>
  <c r="I13" i="1"/>
  <c r="I9" i="1"/>
  <c r="I5" i="1"/>
  <c r="I40" i="1" s="1"/>
  <c r="I41" i="1" s="1"/>
  <c r="I42" i="1" s="1"/>
  <c r="H38" i="1"/>
  <c r="H34" i="1"/>
  <c r="H30" i="1"/>
  <c r="H26" i="1"/>
  <c r="H22" i="1"/>
  <c r="H18" i="1"/>
  <c r="H14" i="1"/>
  <c r="H10" i="1"/>
  <c r="H6" i="1"/>
  <c r="H40" i="1" s="1"/>
  <c r="H41" i="1" s="1"/>
  <c r="H42" i="1" s="1"/>
  <c r="I7" i="1"/>
  <c r="I34" i="1"/>
  <c r="I26" i="1"/>
  <c r="I36" i="1"/>
  <c r="I32" i="1"/>
  <c r="I28" i="1"/>
  <c r="I24" i="1"/>
  <c r="I20" i="1"/>
  <c r="I16" i="1"/>
  <c r="I12" i="1"/>
  <c r="I8" i="1"/>
  <c r="H37" i="1"/>
  <c r="H33" i="1"/>
  <c r="H29" i="1"/>
  <c r="H25" i="1"/>
  <c r="H21" i="1"/>
  <c r="H17" i="1"/>
  <c r="H13" i="1"/>
  <c r="H9" i="1"/>
  <c r="F12" i="4" l="1"/>
  <c r="F13" i="4" s="1"/>
  <c r="F14" i="4" s="1"/>
  <c r="F10" i="3"/>
  <c r="F11" i="3" s="1"/>
  <c r="F12" i="3" s="1"/>
  <c r="G40" i="1"/>
  <c r="G41" i="1" s="1"/>
  <c r="G42" i="1" s="1"/>
  <c r="F11" i="2"/>
  <c r="F12" i="2" s="1"/>
  <c r="F13" i="2" s="1"/>
</calcChain>
</file>

<file path=xl/sharedStrings.xml><?xml version="1.0" encoding="utf-8"?>
<sst xmlns="http://schemas.openxmlformats.org/spreadsheetml/2006/main" count="97" uniqueCount="56">
  <si>
    <t>nummer</t>
  </si>
  <si>
    <t>leeftijd</t>
  </si>
  <si>
    <t>lengte (cm)</t>
  </si>
  <si>
    <t>gewicht (kg)</t>
  </si>
  <si>
    <t>Gegevens van 36 mannen</t>
  </si>
  <si>
    <t>i</t>
  </si>
  <si>
    <t>L</t>
  </si>
  <si>
    <t>l</t>
  </si>
  <si>
    <t>G</t>
  </si>
  <si>
    <t>20 - 29</t>
  </si>
  <si>
    <t>30 - 39</t>
  </si>
  <si>
    <t>40 - 49</t>
  </si>
  <si>
    <t>50 - 59</t>
  </si>
  <si>
    <t>60 - 69</t>
  </si>
  <si>
    <t>70 - 79</t>
  </si>
  <si>
    <t>80 - 89</t>
  </si>
  <si>
    <t>klassenmidden</t>
  </si>
  <si>
    <t>frequentie</t>
  </si>
  <si>
    <t>m</t>
  </si>
  <si>
    <t>f</t>
  </si>
  <si>
    <t>lengte</t>
  </si>
  <si>
    <t>160 - &lt; 165</t>
  </si>
  <si>
    <t>165 - &lt; 170</t>
  </si>
  <si>
    <t>170 - &lt; 175</t>
  </si>
  <si>
    <t>175 - &lt; 180</t>
  </si>
  <si>
    <t>180 - &lt; 185</t>
  </si>
  <si>
    <t>185 - &lt; 190</t>
  </si>
  <si>
    <t>190 - &lt; 195</t>
  </si>
  <si>
    <t>195 - &lt; 200</t>
  </si>
  <si>
    <t>gewicht</t>
  </si>
  <si>
    <t>60 - &lt; 70</t>
  </si>
  <si>
    <t>70 - &lt; 80</t>
  </si>
  <si>
    <t>80 - &lt; 90</t>
  </si>
  <si>
    <t>90 - &lt; 100</t>
  </si>
  <si>
    <t>100 - &lt; 110</t>
  </si>
  <si>
    <t>110 - &lt; 120</t>
  </si>
  <si>
    <t>eerste kwartiel</t>
  </si>
  <si>
    <t>mediaan</t>
  </si>
  <si>
    <t>derde kwartiel</t>
  </si>
  <si>
    <t>maximum</t>
  </si>
  <si>
    <t>minimum</t>
  </si>
  <si>
    <t>modus</t>
  </si>
  <si>
    <t>gemiddelde</t>
  </si>
  <si>
    <t>totaal</t>
  </si>
  <si>
    <t>(L - Lgem)^2</t>
  </si>
  <si>
    <t>(l - lgem)^2</t>
  </si>
  <si>
    <t>(G - Ggem)^2</t>
  </si>
  <si>
    <t>variantie</t>
  </si>
  <si>
    <t>standaarddeviatie</t>
  </si>
  <si>
    <t>spreidingsbreedte</t>
  </si>
  <si>
    <t>kwartielafstand</t>
  </si>
  <si>
    <t>m*f</t>
  </si>
  <si>
    <t>(m - mgem)^2*f</t>
  </si>
  <si>
    <t>modale klasse</t>
  </si>
  <si>
    <t>180 -&lt; 185</t>
  </si>
  <si>
    <t>(twee mog.)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</si>
</sst>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"/>
  </numFmts>
  <fonts count="7" x14ac:knownFonts="1">
    <font>
      <sz val="10"/>
      <name val="Arial"/>
    </font>
    <font>
      <sz val="8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6"/>
      <color indexed="9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 applyBorder="1" applyAlignment="1">
      <alignment horizontal="right"/>
    </xf>
    <xf numFmtId="181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4" fillId="5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K43" sqref="K43"/>
    </sheetView>
  </sheetViews>
  <sheetFormatPr defaultRowHeight="12.75" x14ac:dyDescent="0.2"/>
  <cols>
    <col min="2" max="2" width="10.5703125" customWidth="1"/>
    <col min="3" max="3" width="14" customWidth="1"/>
    <col min="4" max="4" width="13.7109375" customWidth="1"/>
    <col min="5" max="5" width="16" customWidth="1"/>
    <col min="6" max="6" width="20.85546875" customWidth="1"/>
    <col min="7" max="7" width="15.140625" customWidth="1"/>
    <col min="8" max="8" width="14.28515625" customWidth="1"/>
    <col min="9" max="9" width="15.7109375" customWidth="1"/>
  </cols>
  <sheetData>
    <row r="1" spans="1:16" ht="19.5" x14ac:dyDescent="0.25">
      <c r="B1" s="25" t="s">
        <v>4</v>
      </c>
      <c r="C1" s="25"/>
      <c r="D1" s="25"/>
      <c r="E1" s="25"/>
      <c r="F1" s="18"/>
      <c r="G1" s="3"/>
      <c r="H1" s="3"/>
      <c r="I1" s="3"/>
      <c r="J1" s="2"/>
      <c r="K1" s="2"/>
      <c r="L1" s="2"/>
      <c r="M1" s="2"/>
      <c r="N1" s="2"/>
      <c r="O1" s="2"/>
      <c r="P1" s="2"/>
    </row>
    <row r="2" spans="1:16" x14ac:dyDescent="0.2">
      <c r="B2" s="4" t="s">
        <v>0</v>
      </c>
      <c r="C2" s="5" t="s">
        <v>1</v>
      </c>
      <c r="D2" s="5" t="s">
        <v>2</v>
      </c>
      <c r="E2" s="5" t="s">
        <v>3</v>
      </c>
      <c r="F2" s="19"/>
      <c r="G2" s="3"/>
      <c r="H2" s="3"/>
      <c r="I2" s="3"/>
      <c r="J2" s="2"/>
      <c r="K2" s="2"/>
      <c r="L2" s="2"/>
      <c r="M2" s="2"/>
      <c r="N2" s="2"/>
      <c r="O2" s="2"/>
      <c r="P2" s="2"/>
    </row>
    <row r="3" spans="1:16" s="1" customFormat="1" x14ac:dyDescent="0.2">
      <c r="B3" s="7" t="s">
        <v>5</v>
      </c>
      <c r="C3" s="7" t="s">
        <v>6</v>
      </c>
      <c r="D3" s="7" t="s">
        <v>7</v>
      </c>
      <c r="E3" s="7" t="s">
        <v>8</v>
      </c>
      <c r="F3" s="20"/>
      <c r="G3" s="15" t="s">
        <v>44</v>
      </c>
      <c r="H3" s="15" t="s">
        <v>45</v>
      </c>
      <c r="I3" s="15" t="s">
        <v>46</v>
      </c>
      <c r="J3" s="3"/>
      <c r="K3" s="3"/>
      <c r="L3" s="3"/>
      <c r="M3" s="3"/>
      <c r="N3" s="3"/>
      <c r="O3" s="3"/>
      <c r="P3" s="3"/>
    </row>
    <row r="4" spans="1:16" x14ac:dyDescent="0.2">
      <c r="A4">
        <v>1</v>
      </c>
      <c r="B4" s="6">
        <v>1</v>
      </c>
      <c r="C4" s="6">
        <v>20</v>
      </c>
      <c r="D4" s="6">
        <v>180</v>
      </c>
      <c r="E4" s="6">
        <v>95</v>
      </c>
      <c r="F4" s="16"/>
      <c r="G4" s="6">
        <f>($C4-$C$47)^2</f>
        <v>1125.9753086419755</v>
      </c>
      <c r="H4" s="6">
        <f>($D4-$D$47)^2</f>
        <v>5.9753086419753707</v>
      </c>
      <c r="I4" s="6">
        <f>($E4-$E$47)^2</f>
        <v>119.17361111111121</v>
      </c>
      <c r="J4" s="2"/>
      <c r="K4" s="2"/>
      <c r="L4" s="2"/>
      <c r="M4" s="2"/>
      <c r="N4" s="2"/>
      <c r="O4" s="2"/>
      <c r="P4" s="2"/>
    </row>
    <row r="5" spans="1:16" x14ac:dyDescent="0.2">
      <c r="A5">
        <v>2</v>
      </c>
      <c r="B5" s="6">
        <v>2</v>
      </c>
      <c r="C5" s="6">
        <v>23</v>
      </c>
      <c r="D5" s="6">
        <v>184.5</v>
      </c>
      <c r="E5" s="6">
        <v>91</v>
      </c>
      <c r="F5" s="16"/>
      <c r="G5" s="6">
        <f t="shared" ref="G5:G39" si="0">($C5-$C$47)^2</f>
        <v>933.64197530864203</v>
      </c>
      <c r="H5" s="6">
        <f t="shared" ref="H5:H39" si="1">($D5-$D$47)^2</f>
        <v>48.225308641975481</v>
      </c>
      <c r="I5" s="6">
        <f t="shared" ref="I5:I39" si="2">($E5-$E$47)^2</f>
        <v>47.840277777777843</v>
      </c>
      <c r="J5" s="2"/>
      <c r="K5" s="2"/>
      <c r="L5" s="2"/>
      <c r="M5" s="2"/>
      <c r="N5" s="2"/>
      <c r="O5" s="2"/>
      <c r="P5" s="2"/>
    </row>
    <row r="6" spans="1:16" x14ac:dyDescent="0.2">
      <c r="A6">
        <v>3</v>
      </c>
      <c r="B6" s="6">
        <v>3</v>
      </c>
      <c r="C6" s="6">
        <v>23</v>
      </c>
      <c r="D6" s="6">
        <v>180.5</v>
      </c>
      <c r="E6" s="6">
        <v>90</v>
      </c>
      <c r="F6" s="16"/>
      <c r="G6" s="6">
        <f t="shared" si="0"/>
        <v>933.64197530864203</v>
      </c>
      <c r="H6" s="6">
        <f t="shared" si="1"/>
        <v>8.6697530864198278</v>
      </c>
      <c r="I6" s="6">
        <f t="shared" si="2"/>
        <v>35.0069444444445</v>
      </c>
      <c r="J6" s="2"/>
      <c r="K6" s="2"/>
      <c r="L6" s="2"/>
      <c r="M6" s="2"/>
      <c r="N6" s="2"/>
      <c r="O6" s="2"/>
      <c r="P6" s="2"/>
    </row>
    <row r="7" spans="1:16" x14ac:dyDescent="0.2">
      <c r="A7">
        <v>4</v>
      </c>
      <c r="B7" s="6">
        <v>4</v>
      </c>
      <c r="C7" s="6">
        <v>29</v>
      </c>
      <c r="D7" s="6">
        <v>169</v>
      </c>
      <c r="E7" s="6">
        <v>91</v>
      </c>
      <c r="F7" s="16"/>
      <c r="G7" s="6">
        <f t="shared" si="0"/>
        <v>602.9753086419754</v>
      </c>
      <c r="H7" s="6">
        <f t="shared" si="1"/>
        <v>73.197530864197319</v>
      </c>
      <c r="I7" s="6">
        <f t="shared" si="2"/>
        <v>47.840277777777843</v>
      </c>
      <c r="J7" s="2"/>
      <c r="K7" s="2"/>
      <c r="L7" s="2"/>
      <c r="M7" s="2"/>
      <c r="N7" s="2"/>
      <c r="O7" s="2"/>
      <c r="P7" s="2"/>
    </row>
    <row r="8" spans="1:16" x14ac:dyDescent="0.2">
      <c r="A8">
        <v>5</v>
      </c>
      <c r="B8" s="6">
        <v>5</v>
      </c>
      <c r="C8" s="6">
        <v>30</v>
      </c>
      <c r="D8" s="6">
        <v>176</v>
      </c>
      <c r="E8" s="6">
        <v>80</v>
      </c>
      <c r="F8" s="16"/>
      <c r="G8" s="6">
        <f t="shared" si="0"/>
        <v>554.86419753086432</v>
      </c>
      <c r="H8" s="6">
        <f t="shared" si="1"/>
        <v>2.4197530864197137</v>
      </c>
      <c r="I8" s="6">
        <f t="shared" si="2"/>
        <v>16.673611111111072</v>
      </c>
      <c r="J8" s="2"/>
      <c r="K8" s="2"/>
      <c r="L8" s="2"/>
      <c r="M8" s="2"/>
      <c r="N8" s="2"/>
      <c r="O8" s="2"/>
      <c r="P8" s="2"/>
    </row>
    <row r="9" spans="1:16" x14ac:dyDescent="0.2">
      <c r="A9">
        <v>6</v>
      </c>
      <c r="B9" s="6">
        <v>6</v>
      </c>
      <c r="C9" s="6">
        <v>33</v>
      </c>
      <c r="D9" s="6">
        <v>182</v>
      </c>
      <c r="E9" s="6">
        <v>82</v>
      </c>
      <c r="F9" s="16"/>
      <c r="G9" s="6">
        <f t="shared" si="0"/>
        <v>422.53086419753095</v>
      </c>
      <c r="H9" s="6">
        <f t="shared" si="1"/>
        <v>19.753086419753199</v>
      </c>
      <c r="I9" s="6">
        <f t="shared" si="2"/>
        <v>4.3402777777777581</v>
      </c>
      <c r="J9" s="2"/>
      <c r="K9" s="2"/>
      <c r="L9" s="2"/>
      <c r="M9" s="2"/>
      <c r="N9" s="2"/>
      <c r="O9" s="2"/>
      <c r="P9" s="2"/>
    </row>
    <row r="10" spans="1:16" x14ac:dyDescent="0.2">
      <c r="A10">
        <v>7</v>
      </c>
      <c r="B10" s="6">
        <v>7</v>
      </c>
      <c r="C10" s="6">
        <v>36</v>
      </c>
      <c r="D10" s="6">
        <v>182.5</v>
      </c>
      <c r="E10" s="6">
        <v>85</v>
      </c>
      <c r="F10" s="16"/>
      <c r="G10" s="6">
        <f t="shared" si="0"/>
        <v>308.19753086419757</v>
      </c>
      <c r="H10" s="6">
        <f t="shared" si="1"/>
        <v>24.447530864197656</v>
      </c>
      <c r="I10" s="6">
        <f t="shared" si="2"/>
        <v>0.84027777777778645</v>
      </c>
      <c r="J10" s="2"/>
      <c r="K10" s="2"/>
      <c r="L10" s="2"/>
      <c r="M10" s="2"/>
      <c r="N10" s="2"/>
      <c r="O10" s="2"/>
      <c r="P10" s="2"/>
    </row>
    <row r="11" spans="1:16" x14ac:dyDescent="0.2">
      <c r="A11">
        <v>8</v>
      </c>
      <c r="B11" s="6">
        <v>8</v>
      </c>
      <c r="C11" s="6">
        <v>36</v>
      </c>
      <c r="D11" s="6">
        <v>176.5</v>
      </c>
      <c r="E11" s="6">
        <v>74</v>
      </c>
      <c r="F11" s="16"/>
      <c r="G11" s="6">
        <f t="shared" si="0"/>
        <v>308.19753086419757</v>
      </c>
      <c r="H11" s="6">
        <f t="shared" si="1"/>
        <v>1.1141975308641709</v>
      </c>
      <c r="I11" s="6">
        <f t="shared" si="2"/>
        <v>101.67361111111101</v>
      </c>
      <c r="J11" s="2"/>
      <c r="K11" s="2"/>
      <c r="L11" s="2"/>
      <c r="M11" s="2"/>
      <c r="N11" s="2"/>
      <c r="O11" s="2"/>
      <c r="P11" s="2"/>
    </row>
    <row r="12" spans="1:16" x14ac:dyDescent="0.2">
      <c r="A12">
        <v>9</v>
      </c>
      <c r="B12" s="6">
        <v>9</v>
      </c>
      <c r="C12" s="6">
        <v>36</v>
      </c>
      <c r="D12" s="6">
        <v>180</v>
      </c>
      <c r="E12" s="6">
        <v>73</v>
      </c>
      <c r="F12" s="16"/>
      <c r="G12" s="6">
        <f t="shared" si="0"/>
        <v>308.19753086419757</v>
      </c>
      <c r="H12" s="6">
        <f t="shared" si="1"/>
        <v>5.9753086419753707</v>
      </c>
      <c r="I12" s="6">
        <f t="shared" si="2"/>
        <v>122.84027777777767</v>
      </c>
      <c r="J12" s="2"/>
      <c r="K12" s="2"/>
      <c r="L12" s="2"/>
      <c r="M12" s="2"/>
      <c r="N12" s="2"/>
      <c r="O12" s="2"/>
      <c r="P12" s="2"/>
    </row>
    <row r="13" spans="1:16" x14ac:dyDescent="0.2">
      <c r="A13">
        <v>10</v>
      </c>
      <c r="B13" s="6">
        <v>10</v>
      </c>
      <c r="C13" s="6">
        <v>38</v>
      </c>
      <c r="D13" s="6">
        <v>190.5</v>
      </c>
      <c r="E13" s="6">
        <v>112</v>
      </c>
      <c r="F13" s="16"/>
      <c r="G13" s="6">
        <f t="shared" si="0"/>
        <v>241.97530864197535</v>
      </c>
      <c r="H13" s="6">
        <f t="shared" si="1"/>
        <v>167.55864197530897</v>
      </c>
      <c r="I13" s="6">
        <f t="shared" si="2"/>
        <v>779.34027777777806</v>
      </c>
      <c r="J13" s="2"/>
      <c r="K13" s="2"/>
      <c r="L13" s="2"/>
      <c r="M13" s="2"/>
      <c r="N13" s="2"/>
      <c r="O13" s="2"/>
      <c r="P13" s="2"/>
    </row>
    <row r="14" spans="1:16" x14ac:dyDescent="0.2">
      <c r="A14">
        <v>11</v>
      </c>
      <c r="B14" s="6">
        <v>11</v>
      </c>
      <c r="C14" s="6">
        <v>41</v>
      </c>
      <c r="D14" s="6">
        <v>184</v>
      </c>
      <c r="E14" s="6">
        <v>89</v>
      </c>
      <c r="F14" s="16"/>
      <c r="G14" s="6">
        <f t="shared" si="0"/>
        <v>157.641975308642</v>
      </c>
      <c r="H14" s="6">
        <f t="shared" si="1"/>
        <v>41.530864197531024</v>
      </c>
      <c r="I14" s="6">
        <f t="shared" si="2"/>
        <v>24.173611111111157</v>
      </c>
      <c r="J14" s="2"/>
      <c r="K14" s="2"/>
      <c r="L14" s="2"/>
      <c r="M14" s="2"/>
      <c r="N14" s="2"/>
      <c r="O14" s="2"/>
      <c r="P14" s="2"/>
    </row>
    <row r="15" spans="1:16" x14ac:dyDescent="0.2">
      <c r="A15">
        <v>12</v>
      </c>
      <c r="B15" s="6">
        <v>12</v>
      </c>
      <c r="C15" s="6">
        <v>44</v>
      </c>
      <c r="D15" s="6">
        <v>179</v>
      </c>
      <c r="E15" s="6">
        <v>75</v>
      </c>
      <c r="F15" s="16"/>
      <c r="G15" s="6">
        <f t="shared" si="0"/>
        <v>91.308641975308674</v>
      </c>
      <c r="H15" s="6">
        <f t="shared" si="1"/>
        <v>2.0864197530864561</v>
      </c>
      <c r="I15" s="6">
        <f t="shared" si="2"/>
        <v>82.506944444444358</v>
      </c>
      <c r="J15" s="2"/>
      <c r="K15" s="2"/>
      <c r="L15" s="2"/>
      <c r="M15" s="2"/>
      <c r="N15" s="2"/>
      <c r="O15" s="2"/>
      <c r="P15" s="2"/>
    </row>
    <row r="16" spans="1:16" x14ac:dyDescent="0.2">
      <c r="A16">
        <v>13</v>
      </c>
      <c r="B16" s="6">
        <v>13</v>
      </c>
      <c r="C16" s="6">
        <v>46</v>
      </c>
      <c r="D16" s="6">
        <v>180</v>
      </c>
      <c r="E16" s="6">
        <v>95</v>
      </c>
      <c r="F16" s="16"/>
      <c r="G16" s="6">
        <f t="shared" si="0"/>
        <v>57.086419753086446</v>
      </c>
      <c r="H16" s="6">
        <f t="shared" si="1"/>
        <v>5.9753086419753707</v>
      </c>
      <c r="I16" s="6">
        <f t="shared" si="2"/>
        <v>119.17361111111121</v>
      </c>
      <c r="J16" s="2"/>
      <c r="K16" s="2"/>
      <c r="L16" s="2"/>
      <c r="M16" s="2"/>
      <c r="N16" s="2"/>
      <c r="O16" s="2"/>
      <c r="P16" s="2"/>
    </row>
    <row r="17" spans="1:16" x14ac:dyDescent="0.2">
      <c r="A17">
        <v>14</v>
      </c>
      <c r="B17" s="6">
        <v>14</v>
      </c>
      <c r="C17" s="6">
        <v>47</v>
      </c>
      <c r="D17" s="6">
        <v>177.5</v>
      </c>
      <c r="E17" s="6">
        <v>75</v>
      </c>
      <c r="F17" s="16"/>
      <c r="G17" s="6">
        <f t="shared" si="0"/>
        <v>42.975308641975332</v>
      </c>
      <c r="H17" s="6">
        <f t="shared" si="1"/>
        <v>3.0864197530850162E-3</v>
      </c>
      <c r="I17" s="6">
        <f t="shared" si="2"/>
        <v>82.506944444444358</v>
      </c>
      <c r="J17" s="2"/>
      <c r="K17" s="2"/>
      <c r="L17" s="2"/>
      <c r="M17" s="2"/>
      <c r="N17" s="2"/>
      <c r="O17" s="2"/>
      <c r="P17" s="2"/>
    </row>
    <row r="18" spans="1:16" x14ac:dyDescent="0.2">
      <c r="A18">
        <v>15</v>
      </c>
      <c r="B18" s="6">
        <v>15</v>
      </c>
      <c r="C18" s="6">
        <v>51</v>
      </c>
      <c r="D18" s="6">
        <v>196</v>
      </c>
      <c r="E18" s="6">
        <v>86</v>
      </c>
      <c r="F18" s="16"/>
      <c r="G18" s="6">
        <f t="shared" si="0"/>
        <v>6.5308641975308719</v>
      </c>
      <c r="H18" s="6">
        <f t="shared" si="1"/>
        <v>340.19753086419797</v>
      </c>
      <c r="I18" s="6">
        <f t="shared" si="2"/>
        <v>3.6736111111111294</v>
      </c>
      <c r="J18" s="2"/>
      <c r="K18" s="2"/>
      <c r="L18" s="2"/>
      <c r="M18" s="2"/>
      <c r="N18" s="2"/>
      <c r="O18" s="2"/>
      <c r="P18" s="2"/>
    </row>
    <row r="19" spans="1:16" x14ac:dyDescent="0.2">
      <c r="A19">
        <v>16</v>
      </c>
      <c r="B19" s="6">
        <v>16</v>
      </c>
      <c r="C19" s="6">
        <v>52</v>
      </c>
      <c r="D19" s="6">
        <v>188.5</v>
      </c>
      <c r="E19" s="6">
        <v>93</v>
      </c>
      <c r="F19" s="16"/>
      <c r="G19" s="6">
        <f t="shared" si="0"/>
        <v>2.4197530864197581</v>
      </c>
      <c r="H19" s="6">
        <f t="shared" si="1"/>
        <v>119.78086419753114</v>
      </c>
      <c r="I19" s="6">
        <f t="shared" si="2"/>
        <v>79.506944444444528</v>
      </c>
      <c r="J19" s="2"/>
      <c r="K19" s="2"/>
      <c r="L19" s="2"/>
      <c r="M19" s="2"/>
      <c r="N19" s="2"/>
      <c r="O19" s="2"/>
      <c r="P19" s="2"/>
    </row>
    <row r="20" spans="1:16" x14ac:dyDescent="0.2">
      <c r="A20">
        <v>17</v>
      </c>
      <c r="B20" s="6">
        <v>17</v>
      </c>
      <c r="C20" s="6">
        <v>53</v>
      </c>
      <c r="D20" s="6">
        <v>170</v>
      </c>
      <c r="E20" s="6">
        <v>85</v>
      </c>
      <c r="F20" s="16"/>
      <c r="G20" s="6">
        <f t="shared" si="0"/>
        <v>0.30864197530864373</v>
      </c>
      <c r="H20" s="6">
        <f t="shared" si="1"/>
        <v>57.086419753086226</v>
      </c>
      <c r="I20" s="6">
        <f t="shared" si="2"/>
        <v>0.84027777777778645</v>
      </c>
      <c r="J20" s="2"/>
      <c r="K20" s="2"/>
      <c r="L20" s="2"/>
      <c r="M20" s="2"/>
      <c r="N20" s="2"/>
      <c r="O20" s="2"/>
      <c r="P20" s="2"/>
    </row>
    <row r="21" spans="1:16" x14ac:dyDescent="0.2">
      <c r="A21">
        <v>18</v>
      </c>
      <c r="B21" s="6">
        <v>18</v>
      </c>
      <c r="C21" s="6">
        <v>54</v>
      </c>
      <c r="D21" s="6">
        <v>178.5</v>
      </c>
      <c r="E21" s="6">
        <v>77</v>
      </c>
      <c r="F21" s="16"/>
      <c r="G21" s="6">
        <f t="shared" si="0"/>
        <v>0.19753086419752947</v>
      </c>
      <c r="H21" s="6">
        <f t="shared" si="1"/>
        <v>0.89197530864199914</v>
      </c>
      <c r="I21" s="6">
        <f t="shared" si="2"/>
        <v>50.173611111111043</v>
      </c>
      <c r="J21" s="2"/>
      <c r="K21" s="2"/>
      <c r="L21" s="2"/>
      <c r="M21" s="2"/>
      <c r="N21" s="2"/>
      <c r="O21" s="2"/>
      <c r="P21" s="2"/>
    </row>
    <row r="22" spans="1:16" x14ac:dyDescent="0.2">
      <c r="A22">
        <v>19</v>
      </c>
      <c r="B22" s="6">
        <v>19</v>
      </c>
      <c r="C22" s="6">
        <v>56</v>
      </c>
      <c r="D22" s="6">
        <v>172.5</v>
      </c>
      <c r="E22" s="6">
        <v>74</v>
      </c>
      <c r="F22" s="16"/>
      <c r="G22" s="6">
        <f t="shared" si="0"/>
        <v>5.9753086419753005</v>
      </c>
      <c r="H22" s="6">
        <f t="shared" si="1"/>
        <v>25.558641975308515</v>
      </c>
      <c r="I22" s="6">
        <f t="shared" si="2"/>
        <v>101.67361111111101</v>
      </c>
      <c r="J22" s="2"/>
      <c r="K22" s="2"/>
      <c r="L22" s="2"/>
      <c r="M22" s="2"/>
      <c r="N22" s="2"/>
      <c r="O22" s="2"/>
      <c r="P22" s="2"/>
    </row>
    <row r="23" spans="1:16" x14ac:dyDescent="0.2">
      <c r="A23">
        <v>20</v>
      </c>
      <c r="B23" s="6">
        <v>20</v>
      </c>
      <c r="C23" s="6">
        <v>61</v>
      </c>
      <c r="D23" s="6">
        <v>164</v>
      </c>
      <c r="E23" s="6">
        <v>85</v>
      </c>
      <c r="F23" s="16"/>
      <c r="G23" s="6">
        <f t="shared" si="0"/>
        <v>55.419753086419732</v>
      </c>
      <c r="H23" s="6">
        <f t="shared" si="1"/>
        <v>183.75308641975275</v>
      </c>
      <c r="I23" s="6">
        <f t="shared" si="2"/>
        <v>0.84027777777778645</v>
      </c>
      <c r="J23" s="2"/>
      <c r="K23" s="2"/>
      <c r="L23" s="2"/>
      <c r="M23" s="2"/>
      <c r="N23" s="2"/>
      <c r="O23" s="2"/>
      <c r="P23" s="2"/>
    </row>
    <row r="24" spans="1:16" x14ac:dyDescent="0.2">
      <c r="A24">
        <v>21</v>
      </c>
      <c r="B24" s="6">
        <v>21</v>
      </c>
      <c r="C24" s="6">
        <v>61</v>
      </c>
      <c r="D24" s="6">
        <v>181</v>
      </c>
      <c r="E24" s="6">
        <v>80</v>
      </c>
      <c r="F24" s="16"/>
      <c r="G24" s="6">
        <f t="shared" si="0"/>
        <v>55.419753086419732</v>
      </c>
      <c r="H24" s="6">
        <f t="shared" si="1"/>
        <v>11.864197530864285</v>
      </c>
      <c r="I24" s="6">
        <f t="shared" si="2"/>
        <v>16.673611111111072</v>
      </c>
      <c r="J24" s="2"/>
      <c r="K24" s="2"/>
      <c r="L24" s="2"/>
      <c r="M24" s="2"/>
      <c r="N24" s="2"/>
      <c r="O24" s="2"/>
      <c r="P24" s="2"/>
    </row>
    <row r="25" spans="1:16" x14ac:dyDescent="0.2">
      <c r="A25">
        <v>22</v>
      </c>
      <c r="B25" s="6">
        <v>22</v>
      </c>
      <c r="C25" s="6">
        <v>61</v>
      </c>
      <c r="D25" s="6">
        <v>173</v>
      </c>
      <c r="E25" s="6">
        <v>95</v>
      </c>
      <c r="F25" s="16"/>
      <c r="G25" s="6">
        <f t="shared" si="0"/>
        <v>55.419753086419732</v>
      </c>
      <c r="H25" s="6">
        <f t="shared" si="1"/>
        <v>20.753086419752972</v>
      </c>
      <c r="I25" s="6">
        <f t="shared" si="2"/>
        <v>119.17361111111121</v>
      </c>
      <c r="J25" s="2"/>
      <c r="K25" s="2"/>
      <c r="L25" s="2"/>
      <c r="M25" s="2"/>
      <c r="N25" s="2"/>
      <c r="O25" s="2"/>
      <c r="P25" s="2"/>
    </row>
    <row r="26" spans="1:16" x14ac:dyDescent="0.2">
      <c r="A26">
        <v>23</v>
      </c>
      <c r="B26" s="6">
        <v>23</v>
      </c>
      <c r="C26" s="6">
        <v>61</v>
      </c>
      <c r="D26" s="6">
        <v>181</v>
      </c>
      <c r="E26" s="6">
        <v>89</v>
      </c>
      <c r="F26" s="16"/>
      <c r="G26" s="6">
        <f t="shared" si="0"/>
        <v>55.419753086419732</v>
      </c>
      <c r="H26" s="6">
        <f t="shared" si="1"/>
        <v>11.864197530864285</v>
      </c>
      <c r="I26" s="6">
        <f t="shared" si="2"/>
        <v>24.173611111111157</v>
      </c>
      <c r="J26" s="2"/>
      <c r="K26" s="2"/>
      <c r="L26" s="2"/>
      <c r="M26" s="2"/>
      <c r="N26" s="2"/>
      <c r="O26" s="2"/>
      <c r="P26" s="2"/>
    </row>
    <row r="27" spans="1:16" x14ac:dyDescent="0.2">
      <c r="A27">
        <v>24</v>
      </c>
      <c r="B27" s="6">
        <v>24</v>
      </c>
      <c r="C27" s="6">
        <v>63</v>
      </c>
      <c r="D27" s="6">
        <v>181.5</v>
      </c>
      <c r="E27" s="6">
        <v>100</v>
      </c>
      <c r="F27" s="16"/>
      <c r="G27" s="6">
        <f t="shared" si="0"/>
        <v>89.197530864197503</v>
      </c>
      <c r="H27" s="6">
        <f t="shared" si="1"/>
        <v>15.558641975308742</v>
      </c>
      <c r="I27" s="6">
        <f t="shared" si="2"/>
        <v>253.34027777777794</v>
      </c>
      <c r="J27" s="2"/>
      <c r="K27" s="2"/>
      <c r="L27" s="2"/>
      <c r="M27" s="2"/>
      <c r="N27" s="2"/>
      <c r="O27" s="2"/>
      <c r="P27" s="2"/>
    </row>
    <row r="28" spans="1:16" x14ac:dyDescent="0.2">
      <c r="A28">
        <v>25</v>
      </c>
      <c r="B28" s="6">
        <v>25</v>
      </c>
      <c r="C28" s="6">
        <v>67</v>
      </c>
      <c r="D28" s="6">
        <v>171</v>
      </c>
      <c r="E28" s="6">
        <v>68</v>
      </c>
      <c r="F28" s="16"/>
      <c r="G28" s="6">
        <f t="shared" si="0"/>
        <v>180.75308641975303</v>
      </c>
      <c r="H28" s="6">
        <f t="shared" si="1"/>
        <v>42.97530864197514</v>
      </c>
      <c r="I28" s="6">
        <f t="shared" si="2"/>
        <v>258.67361111111097</v>
      </c>
      <c r="J28" s="2"/>
      <c r="K28" s="2"/>
      <c r="L28" s="2"/>
      <c r="M28" s="2"/>
      <c r="N28" s="2"/>
      <c r="O28" s="2"/>
      <c r="P28" s="2"/>
    </row>
    <row r="29" spans="1:16" x14ac:dyDescent="0.2">
      <c r="A29">
        <v>26</v>
      </c>
      <c r="B29" s="6">
        <v>26</v>
      </c>
      <c r="C29" s="6">
        <v>67</v>
      </c>
      <c r="D29" s="6">
        <v>170</v>
      </c>
      <c r="E29" s="6">
        <v>81</v>
      </c>
      <c r="F29" s="16"/>
      <c r="G29" s="6">
        <f t="shared" si="0"/>
        <v>180.75308641975303</v>
      </c>
      <c r="H29" s="6">
        <f t="shared" si="1"/>
        <v>57.086419753086226</v>
      </c>
      <c r="I29" s="6">
        <f t="shared" si="2"/>
        <v>9.5069444444444144</v>
      </c>
      <c r="J29" s="2"/>
      <c r="K29" s="2"/>
      <c r="L29" s="2"/>
      <c r="M29" s="2"/>
      <c r="N29" s="2"/>
      <c r="O29" s="2"/>
      <c r="P29" s="2"/>
    </row>
    <row r="30" spans="1:16" x14ac:dyDescent="0.2">
      <c r="A30">
        <v>27</v>
      </c>
      <c r="B30" s="6">
        <v>27</v>
      </c>
      <c r="C30" s="6">
        <v>68</v>
      </c>
      <c r="D30" s="6">
        <v>169</v>
      </c>
      <c r="E30" s="6">
        <v>97</v>
      </c>
      <c r="F30" s="16"/>
      <c r="G30" s="6">
        <f t="shared" si="0"/>
        <v>208.64197530864192</v>
      </c>
      <c r="H30" s="6">
        <f t="shared" si="1"/>
        <v>73.197530864197319</v>
      </c>
      <c r="I30" s="6">
        <f t="shared" si="2"/>
        <v>166.84027777777791</v>
      </c>
      <c r="J30" s="2"/>
      <c r="K30" s="2"/>
      <c r="L30" s="2"/>
      <c r="M30" s="2"/>
      <c r="N30" s="2"/>
      <c r="O30" s="2"/>
      <c r="P30" s="2"/>
    </row>
    <row r="31" spans="1:16" x14ac:dyDescent="0.2">
      <c r="A31">
        <v>28</v>
      </c>
      <c r="B31" s="6">
        <v>28</v>
      </c>
      <c r="C31" s="6">
        <v>68</v>
      </c>
      <c r="D31" s="6">
        <v>176</v>
      </c>
      <c r="E31" s="6">
        <v>72</v>
      </c>
      <c r="F31" s="16"/>
      <c r="G31" s="6">
        <f t="shared" si="0"/>
        <v>208.64197530864192</v>
      </c>
      <c r="H31" s="6">
        <f t="shared" si="1"/>
        <v>2.4197530864197137</v>
      </c>
      <c r="I31" s="6">
        <f t="shared" si="2"/>
        <v>146.00694444444434</v>
      </c>
      <c r="J31" s="2"/>
      <c r="K31" s="2"/>
      <c r="L31" s="2"/>
      <c r="M31" s="2"/>
      <c r="N31" s="2"/>
      <c r="O31" s="2"/>
      <c r="P31" s="2"/>
    </row>
    <row r="32" spans="1:16" x14ac:dyDescent="0.2">
      <c r="A32">
        <v>29</v>
      </c>
      <c r="B32" s="6">
        <v>29</v>
      </c>
      <c r="C32" s="6">
        <v>71</v>
      </c>
      <c r="D32" s="6">
        <v>171</v>
      </c>
      <c r="E32" s="6">
        <v>84</v>
      </c>
      <c r="F32" s="16"/>
      <c r="G32" s="6">
        <f t="shared" si="0"/>
        <v>304.3086419753086</v>
      </c>
      <c r="H32" s="6">
        <f t="shared" si="1"/>
        <v>42.97530864197514</v>
      </c>
      <c r="I32" s="6">
        <f t="shared" si="2"/>
        <v>6.9444444444436548E-3</v>
      </c>
      <c r="J32" s="2"/>
      <c r="K32" s="2"/>
      <c r="L32" s="2"/>
      <c r="M32" s="2"/>
      <c r="N32" s="2"/>
      <c r="O32" s="2"/>
      <c r="P32" s="2"/>
    </row>
    <row r="33" spans="1:16" x14ac:dyDescent="0.2">
      <c r="A33">
        <v>30</v>
      </c>
      <c r="B33" s="6">
        <v>30</v>
      </c>
      <c r="C33" s="6">
        <v>71</v>
      </c>
      <c r="D33" s="6">
        <v>180.5</v>
      </c>
      <c r="E33" s="6">
        <v>75</v>
      </c>
      <c r="F33" s="16"/>
      <c r="G33" s="6">
        <f t="shared" si="0"/>
        <v>304.3086419753086</v>
      </c>
      <c r="H33" s="6">
        <f t="shared" si="1"/>
        <v>8.6697530864198278</v>
      </c>
      <c r="I33" s="6">
        <f t="shared" si="2"/>
        <v>82.506944444444358</v>
      </c>
      <c r="J33" s="2"/>
      <c r="K33" s="2"/>
      <c r="L33" s="2"/>
      <c r="M33" s="2"/>
      <c r="N33" s="2"/>
      <c r="O33" s="2"/>
      <c r="P33" s="2"/>
    </row>
    <row r="34" spans="1:16" x14ac:dyDescent="0.2">
      <c r="A34">
        <v>31</v>
      </c>
      <c r="B34" s="6">
        <v>31</v>
      </c>
      <c r="C34" s="6">
        <v>71</v>
      </c>
      <c r="D34" s="6">
        <v>172</v>
      </c>
      <c r="E34" s="6">
        <v>77</v>
      </c>
      <c r="F34" s="16"/>
      <c r="G34" s="6">
        <f t="shared" si="0"/>
        <v>304.3086419753086</v>
      </c>
      <c r="H34" s="6">
        <f t="shared" si="1"/>
        <v>30.864197530864057</v>
      </c>
      <c r="I34" s="6">
        <f t="shared" si="2"/>
        <v>50.173611111111043</v>
      </c>
      <c r="J34" s="2"/>
      <c r="K34" s="2"/>
      <c r="L34" s="2"/>
      <c r="M34" s="2"/>
      <c r="N34" s="2"/>
      <c r="O34" s="2"/>
      <c r="P34" s="2"/>
    </row>
    <row r="35" spans="1:16" x14ac:dyDescent="0.2">
      <c r="A35">
        <v>32</v>
      </c>
      <c r="B35" s="6">
        <v>32</v>
      </c>
      <c r="C35" s="6">
        <v>74</v>
      </c>
      <c r="D35" s="6">
        <v>171</v>
      </c>
      <c r="E35" s="6">
        <v>77</v>
      </c>
      <c r="F35" s="16"/>
      <c r="G35" s="6">
        <f t="shared" si="0"/>
        <v>417.97530864197523</v>
      </c>
      <c r="H35" s="6">
        <f t="shared" si="1"/>
        <v>42.97530864197514</v>
      </c>
      <c r="I35" s="6">
        <f t="shared" si="2"/>
        <v>50.173611111111043</v>
      </c>
      <c r="J35" s="2"/>
      <c r="K35" s="2"/>
      <c r="L35" s="2"/>
      <c r="M35" s="2"/>
      <c r="N35" s="2"/>
      <c r="O35" s="2"/>
      <c r="P35" s="2"/>
    </row>
    <row r="36" spans="1:16" x14ac:dyDescent="0.2">
      <c r="A36">
        <v>33</v>
      </c>
      <c r="B36" s="6">
        <v>33</v>
      </c>
      <c r="C36" s="6">
        <v>75</v>
      </c>
      <c r="D36" s="6">
        <v>183</v>
      </c>
      <c r="E36" s="6">
        <v>95</v>
      </c>
      <c r="F36" s="16"/>
      <c r="G36" s="6">
        <f t="shared" si="0"/>
        <v>459.86419753086415</v>
      </c>
      <c r="H36" s="6">
        <f t="shared" si="1"/>
        <v>29.641975308642113</v>
      </c>
      <c r="I36" s="6">
        <f t="shared" si="2"/>
        <v>119.17361111111121</v>
      </c>
      <c r="J36" s="2"/>
      <c r="K36" s="2"/>
      <c r="L36" s="2"/>
      <c r="M36" s="2"/>
      <c r="N36" s="2"/>
      <c r="O36" s="2"/>
      <c r="P36" s="2"/>
    </row>
    <row r="37" spans="1:16" x14ac:dyDescent="0.2">
      <c r="A37">
        <v>34</v>
      </c>
      <c r="B37" s="6">
        <v>34</v>
      </c>
      <c r="C37" s="6">
        <v>75</v>
      </c>
      <c r="D37" s="6">
        <v>172.5</v>
      </c>
      <c r="E37" s="6">
        <v>74</v>
      </c>
      <c r="F37" s="16"/>
      <c r="G37" s="6">
        <f t="shared" si="0"/>
        <v>459.86419753086415</v>
      </c>
      <c r="H37" s="6">
        <f t="shared" si="1"/>
        <v>25.558641975308515</v>
      </c>
      <c r="I37" s="6">
        <f t="shared" si="2"/>
        <v>101.67361111111101</v>
      </c>
      <c r="J37" s="2"/>
      <c r="K37" s="2"/>
      <c r="L37" s="2"/>
      <c r="M37" s="2"/>
      <c r="N37" s="2"/>
      <c r="O37" s="2"/>
      <c r="P37" s="2"/>
    </row>
    <row r="38" spans="1:16" x14ac:dyDescent="0.2">
      <c r="A38">
        <v>35</v>
      </c>
      <c r="B38" s="6">
        <v>35</v>
      </c>
      <c r="C38" s="6">
        <v>82</v>
      </c>
      <c r="D38" s="6">
        <v>173</v>
      </c>
      <c r="E38" s="6">
        <v>66</v>
      </c>
      <c r="F38" s="16"/>
      <c r="G38" s="6">
        <f t="shared" si="0"/>
        <v>809.08641975308637</v>
      </c>
      <c r="H38" s="6">
        <f t="shared" si="1"/>
        <v>20.753086419752972</v>
      </c>
      <c r="I38" s="6">
        <f t="shared" si="2"/>
        <v>327.00694444444429</v>
      </c>
      <c r="J38" s="2"/>
      <c r="K38" s="2"/>
      <c r="L38" s="2"/>
      <c r="M38" s="2"/>
      <c r="N38" s="2"/>
      <c r="O38" s="2"/>
      <c r="P38" s="2"/>
    </row>
    <row r="39" spans="1:16" x14ac:dyDescent="0.2">
      <c r="A39">
        <v>36</v>
      </c>
      <c r="B39" s="6">
        <v>36</v>
      </c>
      <c r="C39" s="6">
        <v>84</v>
      </c>
      <c r="D39" s="6">
        <v>175</v>
      </c>
      <c r="E39" s="6">
        <v>90</v>
      </c>
      <c r="F39" s="16"/>
      <c r="G39" s="6">
        <f t="shared" si="0"/>
        <v>926.86419753086409</v>
      </c>
      <c r="H39" s="6">
        <f t="shared" si="1"/>
        <v>6.5308641975307999</v>
      </c>
      <c r="I39" s="6">
        <f t="shared" si="2"/>
        <v>35.0069444444445</v>
      </c>
      <c r="J39" s="2"/>
      <c r="K39" s="2"/>
      <c r="L39" s="2"/>
      <c r="M39" s="2"/>
      <c r="N39" s="2"/>
      <c r="O39" s="2"/>
      <c r="P39" s="2"/>
    </row>
    <row r="40" spans="1:16" x14ac:dyDescent="0.2">
      <c r="A40" s="26" t="s">
        <v>43</v>
      </c>
      <c r="B40" s="26"/>
      <c r="C40" s="3">
        <f>SUM(C4:C39)</f>
        <v>1928</v>
      </c>
      <c r="D40" s="3">
        <f>SUM(D4:D39)</f>
        <v>6392</v>
      </c>
      <c r="E40" s="3">
        <f>SUM(E4:E39)</f>
        <v>3027</v>
      </c>
      <c r="F40" s="12" t="s">
        <v>43</v>
      </c>
      <c r="G40" s="16">
        <f>SUM(G4:G39)</f>
        <v>11180.888888888889</v>
      </c>
      <c r="H40" s="16">
        <f>SUM(H4:H39)</f>
        <v>1577.888888888888</v>
      </c>
      <c r="I40" s="16">
        <f>SUM(I4:I39)</f>
        <v>3580.7499999999995</v>
      </c>
      <c r="J40" s="2"/>
      <c r="K40" s="2"/>
      <c r="L40" s="2"/>
      <c r="M40" s="2"/>
      <c r="N40" s="2"/>
      <c r="O40" s="2"/>
      <c r="P40" s="2"/>
    </row>
    <row r="41" spans="1:16" x14ac:dyDescent="0.2">
      <c r="A41" s="26" t="s">
        <v>40</v>
      </c>
      <c r="B41" s="26"/>
      <c r="C41" s="6">
        <v>20</v>
      </c>
      <c r="D41" s="6">
        <v>164</v>
      </c>
      <c r="E41" s="6">
        <v>66</v>
      </c>
      <c r="F41" s="13" t="s">
        <v>47</v>
      </c>
      <c r="G41" s="6">
        <f>G40/36</f>
        <v>310.58024691358025</v>
      </c>
      <c r="H41" s="6">
        <f>H40/36</f>
        <v>43.830246913580226</v>
      </c>
      <c r="I41" s="6">
        <f>I40/36</f>
        <v>99.465277777777771</v>
      </c>
      <c r="J41" s="2"/>
      <c r="K41" s="2"/>
      <c r="L41" s="2"/>
      <c r="M41" s="2"/>
      <c r="N41" s="2"/>
      <c r="O41" s="2"/>
      <c r="P41" s="2"/>
    </row>
    <row r="42" spans="1:16" x14ac:dyDescent="0.2">
      <c r="A42" s="26" t="s">
        <v>36</v>
      </c>
      <c r="B42" s="26"/>
      <c r="C42" s="6">
        <v>37</v>
      </c>
      <c r="D42" s="6">
        <v>172.25</v>
      </c>
      <c r="E42" s="6">
        <v>75</v>
      </c>
      <c r="F42" s="13" t="s">
        <v>48</v>
      </c>
      <c r="G42" s="6">
        <f>SQRT(G41)</f>
        <v>17.623287063246181</v>
      </c>
      <c r="H42" s="6">
        <f>SQRT(H41)</f>
        <v>6.6204415950584616</v>
      </c>
      <c r="I42" s="6">
        <f>SQRT(I41)</f>
        <v>9.9732280520289809</v>
      </c>
      <c r="J42" s="2"/>
      <c r="K42" s="2"/>
      <c r="L42" s="2"/>
      <c r="M42" s="2"/>
      <c r="N42" s="2"/>
      <c r="O42" s="2"/>
      <c r="P42" s="2"/>
    </row>
    <row r="43" spans="1:16" x14ac:dyDescent="0.2">
      <c r="A43" s="26" t="s">
        <v>37</v>
      </c>
      <c r="B43" s="26"/>
      <c r="C43" s="6">
        <v>55</v>
      </c>
      <c r="D43" s="6">
        <v>178</v>
      </c>
      <c r="E43" s="6">
        <v>84.5</v>
      </c>
      <c r="F43" s="13" t="s">
        <v>49</v>
      </c>
      <c r="G43" s="6">
        <f>C45-C41</f>
        <v>64</v>
      </c>
      <c r="H43" s="6">
        <f>D45-D41</f>
        <v>32</v>
      </c>
      <c r="I43" s="6">
        <f>E45-E41</f>
        <v>46</v>
      </c>
      <c r="J43" s="2"/>
      <c r="K43" s="2"/>
      <c r="L43" s="2"/>
      <c r="M43" s="2"/>
      <c r="N43" s="2"/>
      <c r="O43" s="2"/>
      <c r="P43" s="2"/>
    </row>
    <row r="44" spans="1:16" x14ac:dyDescent="0.2">
      <c r="A44" s="24" t="s">
        <v>38</v>
      </c>
      <c r="B44" s="24"/>
      <c r="C44" s="6">
        <v>68</v>
      </c>
      <c r="D44" s="6">
        <v>181</v>
      </c>
      <c r="E44" s="6">
        <v>91</v>
      </c>
      <c r="F44" s="13" t="s">
        <v>50</v>
      </c>
      <c r="G44" s="8">
        <f>C44-C42</f>
        <v>31</v>
      </c>
      <c r="H44" s="8">
        <f>D44-D42</f>
        <v>8.75</v>
      </c>
      <c r="I44" s="8">
        <f>E44-E42</f>
        <v>16</v>
      </c>
    </row>
    <row r="45" spans="1:16" x14ac:dyDescent="0.2">
      <c r="A45" s="24" t="s">
        <v>39</v>
      </c>
      <c r="B45" s="24"/>
      <c r="C45" s="6">
        <v>84</v>
      </c>
      <c r="D45" s="6">
        <v>196</v>
      </c>
      <c r="E45" s="6">
        <v>112</v>
      </c>
      <c r="F45" s="16"/>
      <c r="G45" s="1"/>
      <c r="H45" s="1"/>
      <c r="I45" s="1"/>
    </row>
    <row r="46" spans="1:16" x14ac:dyDescent="0.2">
      <c r="A46" s="24" t="s">
        <v>41</v>
      </c>
      <c r="B46" s="24"/>
      <c r="C46" s="6">
        <v>61</v>
      </c>
      <c r="D46" s="6">
        <v>171</v>
      </c>
      <c r="E46" s="6">
        <v>95</v>
      </c>
      <c r="F46" s="16"/>
      <c r="G46" s="1"/>
      <c r="H46" s="1"/>
      <c r="I46" s="1"/>
    </row>
    <row r="47" spans="1:16" x14ac:dyDescent="0.2">
      <c r="A47" s="24" t="s">
        <v>42</v>
      </c>
      <c r="B47" s="24"/>
      <c r="C47" s="14">
        <f>C40/36</f>
        <v>53.555555555555557</v>
      </c>
      <c r="D47" s="14">
        <f>D40/36</f>
        <v>177.55555555555554</v>
      </c>
      <c r="E47" s="14">
        <f>E40/36</f>
        <v>84.083333333333329</v>
      </c>
      <c r="F47" s="17"/>
    </row>
  </sheetData>
  <mergeCells count="9">
    <mergeCell ref="A44:B44"/>
    <mergeCell ref="A45:B45"/>
    <mergeCell ref="A46:B46"/>
    <mergeCell ref="A47:B47"/>
    <mergeCell ref="B1:E1"/>
    <mergeCell ref="A41:B41"/>
    <mergeCell ref="A42:B42"/>
    <mergeCell ref="A43:B43"/>
    <mergeCell ref="A40:B40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3" sqref="C13:D15"/>
    </sheetView>
  </sheetViews>
  <sheetFormatPr defaultRowHeight="12.75" x14ac:dyDescent="0.2"/>
  <cols>
    <col min="1" max="1" width="12.28515625" customWidth="1"/>
    <col min="2" max="2" width="11.28515625" customWidth="1"/>
    <col min="3" max="3" width="17.140625" customWidth="1"/>
    <col min="4" max="4" width="14.5703125" customWidth="1"/>
    <col min="5" max="5" width="17" customWidth="1"/>
    <col min="6" max="6" width="18.85546875" customWidth="1"/>
  </cols>
  <sheetData>
    <row r="1" spans="1:6" ht="19.5" x14ac:dyDescent="0.25">
      <c r="A1" s="25" t="s">
        <v>4</v>
      </c>
      <c r="B1" s="25"/>
      <c r="C1" s="25"/>
      <c r="D1" s="25"/>
    </row>
    <row r="2" spans="1:6" x14ac:dyDescent="0.2">
      <c r="A2" s="9" t="s">
        <v>0</v>
      </c>
      <c r="B2" s="5" t="s">
        <v>1</v>
      </c>
      <c r="C2" s="9" t="s">
        <v>16</v>
      </c>
      <c r="D2" s="9" t="s">
        <v>17</v>
      </c>
    </row>
    <row r="3" spans="1:6" x14ac:dyDescent="0.2">
      <c r="A3" s="10" t="s">
        <v>5</v>
      </c>
      <c r="B3" s="7" t="s">
        <v>6</v>
      </c>
      <c r="C3" s="10" t="s">
        <v>18</v>
      </c>
      <c r="D3" s="10" t="s">
        <v>19</v>
      </c>
      <c r="E3" s="10" t="s">
        <v>51</v>
      </c>
      <c r="F3" s="10" t="s">
        <v>52</v>
      </c>
    </row>
    <row r="4" spans="1:6" x14ac:dyDescent="0.2">
      <c r="A4" s="8">
        <v>1</v>
      </c>
      <c r="B4" s="8" t="s">
        <v>9</v>
      </c>
      <c r="C4" s="8">
        <v>25</v>
      </c>
      <c r="D4" s="8">
        <v>4</v>
      </c>
      <c r="E4" s="8">
        <f>C4*D4</f>
        <v>100</v>
      </c>
      <c r="F4" s="8">
        <f>(C4-$D$13)^2*D4</f>
        <v>3533.6419753086416</v>
      </c>
    </row>
    <row r="5" spans="1:6" x14ac:dyDescent="0.2">
      <c r="A5" s="8">
        <v>2</v>
      </c>
      <c r="B5" s="8" t="s">
        <v>10</v>
      </c>
      <c r="C5" s="8">
        <v>35</v>
      </c>
      <c r="D5" s="8">
        <v>6</v>
      </c>
      <c r="E5" s="8">
        <f t="shared" ref="E5:E10" si="0">C5*D5</f>
        <v>210</v>
      </c>
      <c r="F5" s="8">
        <f t="shared" ref="F5:F10" si="1">(C5-$D$13)^2*D5</f>
        <v>2333.7962962962961</v>
      </c>
    </row>
    <row r="6" spans="1:6" x14ac:dyDescent="0.2">
      <c r="A6" s="8">
        <v>3</v>
      </c>
      <c r="B6" s="8" t="s">
        <v>11</v>
      </c>
      <c r="C6" s="8">
        <v>45</v>
      </c>
      <c r="D6" s="8">
        <v>4</v>
      </c>
      <c r="E6" s="8">
        <f t="shared" si="0"/>
        <v>180</v>
      </c>
      <c r="F6" s="8">
        <f t="shared" si="1"/>
        <v>378.08641975308637</v>
      </c>
    </row>
    <row r="7" spans="1:6" x14ac:dyDescent="0.2">
      <c r="A7" s="8">
        <v>4</v>
      </c>
      <c r="B7" s="8" t="s">
        <v>12</v>
      </c>
      <c r="C7" s="8">
        <v>55</v>
      </c>
      <c r="D7" s="8">
        <v>5</v>
      </c>
      <c r="E7" s="8">
        <f t="shared" si="0"/>
        <v>275</v>
      </c>
      <c r="F7" s="8">
        <f t="shared" si="1"/>
        <v>0.38580246913580468</v>
      </c>
    </row>
    <row r="8" spans="1:6" x14ac:dyDescent="0.2">
      <c r="A8" s="8">
        <v>5</v>
      </c>
      <c r="B8" s="8" t="s">
        <v>13</v>
      </c>
      <c r="C8" s="8">
        <v>65</v>
      </c>
      <c r="D8" s="8">
        <v>9</v>
      </c>
      <c r="E8" s="8">
        <f t="shared" si="0"/>
        <v>585</v>
      </c>
      <c r="F8" s="8">
        <f t="shared" si="1"/>
        <v>950.69444444444457</v>
      </c>
    </row>
    <row r="9" spans="1:6" x14ac:dyDescent="0.2">
      <c r="A9" s="8">
        <v>6</v>
      </c>
      <c r="B9" s="8" t="s">
        <v>14</v>
      </c>
      <c r="C9" s="8">
        <v>75</v>
      </c>
      <c r="D9" s="8">
        <v>6</v>
      </c>
      <c r="E9" s="8">
        <f t="shared" si="0"/>
        <v>450</v>
      </c>
      <c r="F9" s="8">
        <f t="shared" si="1"/>
        <v>2467.1296296296296</v>
      </c>
    </row>
    <row r="10" spans="1:6" x14ac:dyDescent="0.2">
      <c r="A10" s="8">
        <v>7</v>
      </c>
      <c r="B10" s="8" t="s">
        <v>15</v>
      </c>
      <c r="C10" s="8">
        <v>85</v>
      </c>
      <c r="D10" s="8">
        <v>2</v>
      </c>
      <c r="E10" s="8">
        <f t="shared" si="0"/>
        <v>170</v>
      </c>
      <c r="F10" s="8">
        <f t="shared" si="1"/>
        <v>1833.4876543209878</v>
      </c>
    </row>
    <row r="11" spans="1:6" x14ac:dyDescent="0.2">
      <c r="D11" s="1">
        <f>SUM(D4:D10)</f>
        <v>36</v>
      </c>
      <c r="E11" s="1">
        <f>SUM(E4:E10)</f>
        <v>1970</v>
      </c>
      <c r="F11" s="1">
        <f>SUM(F4:F10)</f>
        <v>11497.222222222223</v>
      </c>
    </row>
    <row r="12" spans="1:6" x14ac:dyDescent="0.2">
      <c r="E12" s="22" t="s">
        <v>47</v>
      </c>
      <c r="F12" s="23">
        <f>$F$11/$D$11</f>
        <v>319.36728395061732</v>
      </c>
    </row>
    <row r="13" spans="1:6" x14ac:dyDescent="0.2">
      <c r="C13" s="22" t="s">
        <v>42</v>
      </c>
      <c r="D13" s="21">
        <f>$E$11/$D$11</f>
        <v>54.722222222222221</v>
      </c>
      <c r="E13" s="22" t="s">
        <v>48</v>
      </c>
      <c r="F13" s="1">
        <f>SQRT(F12)</f>
        <v>17.870850118296481</v>
      </c>
    </row>
    <row r="14" spans="1:6" x14ac:dyDescent="0.2">
      <c r="C14" s="22" t="s">
        <v>53</v>
      </c>
      <c r="D14" s="1" t="s">
        <v>13</v>
      </c>
    </row>
    <row r="15" spans="1:6" x14ac:dyDescent="0.2">
      <c r="C15" s="22" t="s">
        <v>49</v>
      </c>
      <c r="D15" s="1">
        <v>70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6" sqref="D16"/>
    </sheetView>
  </sheetViews>
  <sheetFormatPr defaultRowHeight="12.75" x14ac:dyDescent="0.2"/>
  <cols>
    <col min="1" max="1" width="11.5703125" customWidth="1"/>
    <col min="2" max="2" width="12.140625" customWidth="1"/>
    <col min="3" max="3" width="17" customWidth="1"/>
    <col min="4" max="4" width="16.42578125" customWidth="1"/>
    <col min="5" max="5" width="18.42578125" customWidth="1"/>
    <col min="6" max="6" width="18.7109375" customWidth="1"/>
  </cols>
  <sheetData>
    <row r="1" spans="1:6" ht="19.5" x14ac:dyDescent="0.25">
      <c r="A1" s="25" t="s">
        <v>4</v>
      </c>
      <c r="B1" s="25"/>
      <c r="C1" s="25"/>
      <c r="D1" s="25"/>
    </row>
    <row r="2" spans="1:6" x14ac:dyDescent="0.2">
      <c r="A2" s="9" t="s">
        <v>0</v>
      </c>
      <c r="B2" s="5" t="s">
        <v>20</v>
      </c>
      <c r="C2" s="9" t="s">
        <v>16</v>
      </c>
      <c r="D2" s="9" t="s">
        <v>17</v>
      </c>
    </row>
    <row r="3" spans="1:6" x14ac:dyDescent="0.2">
      <c r="A3" s="10" t="s">
        <v>5</v>
      </c>
      <c r="B3" s="7" t="s">
        <v>7</v>
      </c>
      <c r="C3" s="10" t="s">
        <v>18</v>
      </c>
      <c r="D3" s="10" t="s">
        <v>19</v>
      </c>
      <c r="E3" s="10" t="s">
        <v>51</v>
      </c>
      <c r="F3" s="10" t="s">
        <v>52</v>
      </c>
    </row>
    <row r="4" spans="1:6" x14ac:dyDescent="0.2">
      <c r="A4" s="8">
        <v>1</v>
      </c>
      <c r="B4" s="11" t="s">
        <v>21</v>
      </c>
      <c r="C4" s="8">
        <v>162.5</v>
      </c>
      <c r="D4" s="11">
        <v>1</v>
      </c>
      <c r="E4" s="8">
        <f>C4*D4</f>
        <v>162.5</v>
      </c>
      <c r="F4" s="8">
        <f>(C4-$D$13)^2*D4</f>
        <v>104.21006944444464</v>
      </c>
    </row>
    <row r="5" spans="1:6" x14ac:dyDescent="0.2">
      <c r="A5" s="8">
        <v>2</v>
      </c>
      <c r="B5" s="11" t="s">
        <v>22</v>
      </c>
      <c r="C5" s="8">
        <v>167.5</v>
      </c>
      <c r="D5" s="11">
        <v>2</v>
      </c>
      <c r="E5" s="8">
        <f t="shared" ref="E5:E10" si="0">C5*D5</f>
        <v>335</v>
      </c>
      <c r="F5" s="8">
        <f t="shared" ref="F5:F10" si="1">(C5-$D$13)^2*D5</f>
        <v>54.25347222222242</v>
      </c>
    </row>
    <row r="6" spans="1:6" x14ac:dyDescent="0.2">
      <c r="A6" s="8">
        <v>3</v>
      </c>
      <c r="B6" s="11" t="s">
        <v>23</v>
      </c>
      <c r="C6" s="8">
        <v>172.5</v>
      </c>
      <c r="D6" s="11">
        <v>10</v>
      </c>
      <c r="E6" s="8">
        <f t="shared" si="0"/>
        <v>1725</v>
      </c>
      <c r="F6" s="8">
        <f t="shared" si="1"/>
        <v>0.43402777777781726</v>
      </c>
    </row>
    <row r="7" spans="1:6" x14ac:dyDescent="0.2">
      <c r="A7" s="8">
        <v>4</v>
      </c>
      <c r="B7" s="11" t="s">
        <v>24</v>
      </c>
      <c r="C7" s="8">
        <v>177.5</v>
      </c>
      <c r="D7" s="11">
        <v>7</v>
      </c>
      <c r="E7" s="8">
        <f t="shared" si="0"/>
        <v>1242.5</v>
      </c>
      <c r="F7" s="8">
        <f t="shared" si="1"/>
        <v>160.72048611111049</v>
      </c>
    </row>
    <row r="8" spans="1:6" x14ac:dyDescent="0.2">
      <c r="A8" s="8">
        <v>5</v>
      </c>
      <c r="B8" s="11" t="s">
        <v>25</v>
      </c>
      <c r="C8" s="8">
        <v>182.5</v>
      </c>
      <c r="D8" s="11">
        <v>13</v>
      </c>
      <c r="E8" s="8">
        <f t="shared" si="0"/>
        <v>2372.5</v>
      </c>
      <c r="F8" s="8">
        <f t="shared" si="1"/>
        <v>1246.3975694444421</v>
      </c>
    </row>
    <row r="9" spans="1:6" x14ac:dyDescent="0.2">
      <c r="A9" s="8">
        <v>6</v>
      </c>
      <c r="B9" s="11" t="s">
        <v>26</v>
      </c>
      <c r="C9" s="8">
        <v>187.5</v>
      </c>
      <c r="D9" s="11">
        <v>1</v>
      </c>
      <c r="E9" s="8">
        <f t="shared" si="0"/>
        <v>187.5</v>
      </c>
      <c r="F9" s="8">
        <f t="shared" si="1"/>
        <v>218.79340277777749</v>
      </c>
    </row>
    <row r="10" spans="1:6" x14ac:dyDescent="0.2">
      <c r="A10" s="8">
        <v>7</v>
      </c>
      <c r="B10" s="11" t="s">
        <v>27</v>
      </c>
      <c r="C10" s="8">
        <v>192.5</v>
      </c>
      <c r="D10" s="11">
        <v>1</v>
      </c>
      <c r="E10" s="8">
        <f t="shared" si="0"/>
        <v>192.5</v>
      </c>
      <c r="F10" s="8">
        <f t="shared" si="1"/>
        <v>391.71006944444406</v>
      </c>
    </row>
    <row r="11" spans="1:6" x14ac:dyDescent="0.2">
      <c r="A11" s="8">
        <v>8</v>
      </c>
      <c r="B11" s="11" t="s">
        <v>28</v>
      </c>
      <c r="C11" s="8">
        <v>197.5</v>
      </c>
      <c r="D11" s="11">
        <v>1</v>
      </c>
      <c r="E11" s="8">
        <f>C11*D11</f>
        <v>197.5</v>
      </c>
      <c r="F11" s="8">
        <f>(C11-$D$13)^2*D11</f>
        <v>614.62673611111063</v>
      </c>
    </row>
    <row r="12" spans="1:6" x14ac:dyDescent="0.2">
      <c r="B12" s="1"/>
      <c r="D12" s="1">
        <f>SUM(D4:D11)</f>
        <v>36</v>
      </c>
      <c r="E12" s="1">
        <f>SUM(E4:E10)</f>
        <v>6217.5</v>
      </c>
      <c r="F12" s="1">
        <f>SUM(F4:F10)</f>
        <v>2176.519097222219</v>
      </c>
    </row>
    <row r="13" spans="1:6" x14ac:dyDescent="0.2">
      <c r="C13" s="22" t="s">
        <v>42</v>
      </c>
      <c r="D13" s="21">
        <f>$E$12/$D$12</f>
        <v>172.70833333333334</v>
      </c>
      <c r="E13" s="22" t="s">
        <v>47</v>
      </c>
      <c r="F13" s="23">
        <f>$F$12/$D$12</f>
        <v>60.458863811728307</v>
      </c>
    </row>
    <row r="14" spans="1:6" x14ac:dyDescent="0.2">
      <c r="C14" s="22" t="s">
        <v>53</v>
      </c>
      <c r="D14" s="1" t="s">
        <v>54</v>
      </c>
      <c r="E14" s="22" t="s">
        <v>48</v>
      </c>
      <c r="F14" s="1">
        <f>SQRT(F13)</f>
        <v>7.7755298090694955</v>
      </c>
    </row>
    <row r="15" spans="1:6" x14ac:dyDescent="0.2">
      <c r="C15" s="22" t="s">
        <v>49</v>
      </c>
      <c r="D15" s="1">
        <v>40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2" sqref="C12"/>
    </sheetView>
  </sheetViews>
  <sheetFormatPr defaultRowHeight="12.75" x14ac:dyDescent="0.2"/>
  <cols>
    <col min="1" max="1" width="11.5703125" customWidth="1"/>
    <col min="2" max="2" width="13.42578125" customWidth="1"/>
    <col min="3" max="3" width="18" customWidth="1"/>
    <col min="4" max="4" width="14.5703125" customWidth="1"/>
    <col min="5" max="6" width="18.140625" customWidth="1"/>
  </cols>
  <sheetData>
    <row r="1" spans="1:6" ht="19.5" x14ac:dyDescent="0.25">
      <c r="A1" s="25" t="s">
        <v>4</v>
      </c>
      <c r="B1" s="25"/>
      <c r="C1" s="25"/>
      <c r="D1" s="25"/>
    </row>
    <row r="2" spans="1:6" x14ac:dyDescent="0.2">
      <c r="A2" s="9" t="s">
        <v>0</v>
      </c>
      <c r="B2" s="5" t="s">
        <v>29</v>
      </c>
      <c r="C2" s="9" t="s">
        <v>16</v>
      </c>
      <c r="D2" s="9" t="s">
        <v>17</v>
      </c>
    </row>
    <row r="3" spans="1:6" x14ac:dyDescent="0.2">
      <c r="A3" s="10" t="s">
        <v>5</v>
      </c>
      <c r="B3" s="7" t="s">
        <v>8</v>
      </c>
      <c r="C3" s="10" t="s">
        <v>18</v>
      </c>
      <c r="D3" s="10" t="s">
        <v>19</v>
      </c>
      <c r="E3" s="10" t="s">
        <v>51</v>
      </c>
      <c r="F3" s="10" t="s">
        <v>52</v>
      </c>
    </row>
    <row r="4" spans="1:6" x14ac:dyDescent="0.2">
      <c r="A4" s="8">
        <v>1</v>
      </c>
      <c r="B4" s="11" t="s">
        <v>30</v>
      </c>
      <c r="C4" s="8">
        <v>65</v>
      </c>
      <c r="D4" s="11">
        <v>2</v>
      </c>
      <c r="E4" s="8">
        <f t="shared" ref="E4:E9" si="0">C4*D4</f>
        <v>130</v>
      </c>
      <c r="F4" s="8">
        <f t="shared" ref="F4:F9" si="1">(C4-$D$13)^2*D4</f>
        <v>800</v>
      </c>
    </row>
    <row r="5" spans="1:6" x14ac:dyDescent="0.2">
      <c r="A5" s="8">
        <v>2</v>
      </c>
      <c r="B5" s="11" t="s">
        <v>31</v>
      </c>
      <c r="C5" s="8">
        <v>75</v>
      </c>
      <c r="D5" s="11">
        <v>11</v>
      </c>
      <c r="E5" s="8">
        <f t="shared" si="0"/>
        <v>825</v>
      </c>
      <c r="F5" s="8">
        <f t="shared" si="1"/>
        <v>1100</v>
      </c>
    </row>
    <row r="6" spans="1:6" x14ac:dyDescent="0.2">
      <c r="A6" s="8">
        <v>3</v>
      </c>
      <c r="B6" s="11" t="s">
        <v>32</v>
      </c>
      <c r="C6" s="8">
        <v>85</v>
      </c>
      <c r="D6" s="11">
        <v>11</v>
      </c>
      <c r="E6" s="8">
        <f t="shared" si="0"/>
        <v>935</v>
      </c>
      <c r="F6" s="8">
        <f t="shared" si="1"/>
        <v>0</v>
      </c>
    </row>
    <row r="7" spans="1:6" x14ac:dyDescent="0.2">
      <c r="A7" s="8">
        <v>4</v>
      </c>
      <c r="B7" s="11" t="s">
        <v>33</v>
      </c>
      <c r="C7" s="8">
        <v>95</v>
      </c>
      <c r="D7" s="11">
        <v>10</v>
      </c>
      <c r="E7" s="8">
        <f t="shared" si="0"/>
        <v>950</v>
      </c>
      <c r="F7" s="8">
        <f t="shared" si="1"/>
        <v>1000</v>
      </c>
    </row>
    <row r="8" spans="1:6" x14ac:dyDescent="0.2">
      <c r="A8" s="8">
        <v>5</v>
      </c>
      <c r="B8" s="11" t="s">
        <v>34</v>
      </c>
      <c r="C8" s="8">
        <v>105</v>
      </c>
      <c r="D8" s="11">
        <v>1</v>
      </c>
      <c r="E8" s="8">
        <f t="shared" si="0"/>
        <v>105</v>
      </c>
      <c r="F8" s="8">
        <f t="shared" si="1"/>
        <v>400</v>
      </c>
    </row>
    <row r="9" spans="1:6" x14ac:dyDescent="0.2">
      <c r="A9" s="8">
        <v>6</v>
      </c>
      <c r="B9" s="11" t="s">
        <v>35</v>
      </c>
      <c r="C9" s="8">
        <v>115</v>
      </c>
      <c r="D9" s="11">
        <v>1</v>
      </c>
      <c r="E9" s="8">
        <f t="shared" si="0"/>
        <v>115</v>
      </c>
      <c r="F9" s="8">
        <f t="shared" si="1"/>
        <v>900</v>
      </c>
    </row>
    <row r="10" spans="1:6" x14ac:dyDescent="0.2">
      <c r="D10" s="1">
        <f>SUM(D4:D9)</f>
        <v>36</v>
      </c>
      <c r="E10" s="1">
        <f>SUM(E4:E9)</f>
        <v>3060</v>
      </c>
      <c r="F10" s="1">
        <f>SUM(F4:F9)</f>
        <v>4200</v>
      </c>
    </row>
    <row r="11" spans="1:6" x14ac:dyDescent="0.2">
      <c r="E11" s="22" t="s">
        <v>47</v>
      </c>
      <c r="F11" s="23">
        <f>$F$10/$D$10</f>
        <v>116.66666666666667</v>
      </c>
    </row>
    <row r="12" spans="1:6" x14ac:dyDescent="0.2">
      <c r="E12" s="22" t="s">
        <v>48</v>
      </c>
      <c r="F12" s="1">
        <f>SQRT(F11)</f>
        <v>10.801234497346433</v>
      </c>
    </row>
    <row r="13" spans="1:6" x14ac:dyDescent="0.2">
      <c r="C13" s="22" t="s">
        <v>42</v>
      </c>
      <c r="D13" s="21">
        <f>$E$10/$D$10</f>
        <v>85</v>
      </c>
    </row>
    <row r="14" spans="1:6" x14ac:dyDescent="0.2">
      <c r="C14" s="22" t="s">
        <v>53</v>
      </c>
      <c r="D14" s="1" t="s">
        <v>55</v>
      </c>
    </row>
    <row r="15" spans="1:6" x14ac:dyDescent="0.2">
      <c r="C15" s="22" t="s">
        <v>49</v>
      </c>
      <c r="D15" s="1">
        <v>60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Basisgegevens</vt:lpstr>
      <vt:lpstr>Tabel leeftijd</vt:lpstr>
      <vt:lpstr>Tabel lengte</vt:lpstr>
      <vt:lpstr>Tabel gewicht</vt:lpstr>
    </vt:vector>
  </TitlesOfParts>
  <Company>Spijkers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Spijkers</dc:creator>
  <cp:lastModifiedBy>Florine Meijer</cp:lastModifiedBy>
  <dcterms:created xsi:type="dcterms:W3CDTF">2006-08-22T10:30:22Z</dcterms:created>
  <dcterms:modified xsi:type="dcterms:W3CDTF">2015-01-14T11:18:36Z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1826526820</vt:i4>
  </property>
  <property fmtid="{D5CDD505-2E9C-101B-9397-08002B2CF9AE}" pid="3" name="_EmailSubject">
    <vt:lpwstr>deel 1</vt:lpwstr>
  </property>
  <property fmtid="{D5CDD505-2E9C-101B-9397-08002B2CF9AE}" pid="4" name="_AuthorEmail">
    <vt:lpwstr>maschas@home.nl</vt:lpwstr>
  </property>
  <property fmtid="{D5CDD505-2E9C-101B-9397-08002B2CF9AE}" pid="5" name="_AuthorEmailDisplayName">
    <vt:lpwstr>Mascha Spijkers</vt:lpwstr>
  </property>
  <property fmtid="{D5CDD505-2E9C-101B-9397-08002B2CF9AE}" pid="6" name="_ReviewingToolsShownOnce">
    <vt:lpwstr/>
  </property>
</Properties>
</file>